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iperezg\Documents\DOCS GEB\INICIATIVAS 2023\VARIOS\ESG - DATA PACK\"/>
    </mc:Choice>
  </mc:AlternateContent>
  <xr:revisionPtr revIDLastSave="0" documentId="13_ncr:1_{EB45F676-86D3-49DF-A730-78F7CCE8BCE7}" xr6:coauthVersionLast="47" xr6:coauthVersionMax="47" xr10:uidLastSave="{00000000-0000-0000-0000-000000000000}"/>
  <bookViews>
    <workbookView xWindow="-120" yWindow="-120" windowWidth="20730" windowHeight="11160" activeTab="2" xr2:uid="{342E3629-20E8-4DCD-8AA8-A3FBF8ABE586}"/>
  </bookViews>
  <sheets>
    <sheet name="DataPack" sheetId="2" r:id="rId1"/>
    <sheet name="Social" sheetId="5" r:id="rId2"/>
    <sheet name="Ambiental" sheetId="7" r:id="rId3"/>
    <sheet name="Gobierno" sheetId="9" r:id="rId4"/>
    <sheet name="Summary" sheetId="10"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5" i="5" l="1"/>
  <c r="BK91" i="5"/>
  <c r="BJ91" i="5"/>
  <c r="BA91" i="5"/>
  <c r="AZ91" i="5"/>
  <c r="AQ91" i="5"/>
  <c r="AP91" i="5"/>
  <c r="AG91" i="5"/>
  <c r="AG80" i="5" l="1"/>
  <c r="AB80" i="5"/>
  <c r="U20" i="5"/>
  <c r="R20" i="5"/>
  <c r="O20" i="5"/>
  <c r="L20" i="5"/>
  <c r="F20" i="5"/>
  <c r="AH11" i="5"/>
  <c r="AF11" i="5"/>
  <c r="AD11" i="5"/>
  <c r="AB11" i="5"/>
  <c r="AH10" i="5"/>
  <c r="AF10" i="5"/>
  <c r="AD10" i="5"/>
  <c r="AB10" i="5"/>
  <c r="AH9" i="5"/>
  <c r="AF9" i="5"/>
  <c r="AD9" i="5"/>
  <c r="AB9" i="5"/>
  <c r="AH8" i="5"/>
  <c r="AF8" i="5"/>
  <c r="AD8" i="5"/>
  <c r="AB8" i="5"/>
  <c r="Z8" i="5"/>
  <c r="V8" i="5"/>
  <c r="R8" i="5"/>
  <c r="N8" i="5"/>
  <c r="J8" i="5"/>
  <c r="F8" i="5"/>
  <c r="K91" i="5" l="1"/>
  <c r="J91" i="5"/>
  <c r="E91" i="5" l="1"/>
  <c r="F91" i="5"/>
  <c r="G91" i="5"/>
  <c r="H91" i="5"/>
  <c r="I91" i="5"/>
  <c r="N91" i="5"/>
  <c r="O91" i="5"/>
  <c r="P91" i="5"/>
  <c r="Q91" i="5"/>
  <c r="R91" i="5"/>
  <c r="S91" i="5"/>
  <c r="T91" i="5"/>
  <c r="U91" i="5"/>
  <c r="Z91" i="5"/>
  <c r="AA91" i="5"/>
  <c r="AB91" i="5"/>
  <c r="AC91" i="5"/>
  <c r="AD91" i="5"/>
  <c r="AE91" i="5"/>
  <c r="AH91" i="5"/>
  <c r="AI91" i="5"/>
  <c r="AJ91" i="5"/>
  <c r="AK91" i="5"/>
  <c r="AL91" i="5"/>
  <c r="AM91" i="5"/>
  <c r="AN91" i="5"/>
  <c r="AO91" i="5"/>
  <c r="AR91" i="5"/>
  <c r="AS91" i="5"/>
  <c r="AT91" i="5"/>
  <c r="AU91" i="5"/>
  <c r="AV91" i="5"/>
  <c r="AW91" i="5"/>
  <c r="AX91" i="5"/>
  <c r="AY91" i="5"/>
  <c r="BB91" i="5"/>
  <c r="BC91" i="5"/>
  <c r="BD91" i="5"/>
  <c r="BE91" i="5"/>
  <c r="BF91" i="5"/>
  <c r="BG91" i="5"/>
  <c r="BH91" i="5"/>
  <c r="BI91" i="5"/>
  <c r="D91" i="5"/>
  <c r="D48" i="5"/>
  <c r="E20" i="5"/>
  <c r="D20" i="5"/>
  <c r="AF79" i="5"/>
  <c r="AE79" i="5"/>
  <c r="AD79" i="5"/>
  <c r="AC79" i="5"/>
  <c r="AA79" i="5"/>
  <c r="Z79" i="5"/>
  <c r="Y79" i="5"/>
  <c r="X79" i="5"/>
  <c r="V79" i="5"/>
  <c r="U79" i="5"/>
  <c r="T79" i="5"/>
  <c r="S79" i="5"/>
  <c r="Q79" i="5"/>
  <c r="P79" i="5"/>
  <c r="O79" i="5"/>
  <c r="N79" i="5"/>
  <c r="L79" i="5"/>
  <c r="K79" i="5"/>
  <c r="J79" i="5"/>
  <c r="I79" i="5"/>
  <c r="G79" i="5"/>
  <c r="F79" i="5"/>
  <c r="E79" i="5"/>
  <c r="D79" i="5"/>
  <c r="AF76" i="5"/>
  <c r="AE76" i="5"/>
  <c r="AD76" i="5"/>
  <c r="AC76" i="5"/>
  <c r="AA76" i="5"/>
  <c r="Z76" i="5"/>
  <c r="Y76" i="5"/>
  <c r="X76" i="5"/>
  <c r="V76" i="5"/>
  <c r="U76" i="5"/>
  <c r="T76" i="5"/>
  <c r="S76" i="5"/>
  <c r="Q76" i="5"/>
  <c r="P76" i="5"/>
  <c r="O76" i="5"/>
  <c r="N76" i="5"/>
  <c r="L76" i="5"/>
  <c r="K76" i="5"/>
  <c r="J76" i="5"/>
  <c r="I76" i="5"/>
  <c r="G76" i="5"/>
  <c r="F76" i="5"/>
  <c r="E76" i="5"/>
  <c r="D76" i="5"/>
  <c r="AF73" i="5"/>
  <c r="AE73" i="5"/>
  <c r="AD73" i="5"/>
  <c r="AC73" i="5"/>
  <c r="AA73" i="5"/>
  <c r="Z73" i="5"/>
  <c r="Y73" i="5"/>
  <c r="X73" i="5"/>
  <c r="V73" i="5"/>
  <c r="U73" i="5"/>
  <c r="T73" i="5"/>
  <c r="S73" i="5"/>
  <c r="Q73" i="5"/>
  <c r="P73" i="5"/>
  <c r="O73" i="5"/>
  <c r="N73" i="5"/>
  <c r="L73" i="5"/>
  <c r="K73" i="5"/>
  <c r="J73" i="5"/>
  <c r="I73" i="5"/>
  <c r="G73" i="5"/>
  <c r="F73" i="5"/>
  <c r="E73" i="5"/>
  <c r="D73" i="5"/>
  <c r="AF70" i="5"/>
  <c r="AE70" i="5"/>
  <c r="AD70" i="5"/>
  <c r="AC70" i="5"/>
  <c r="AA70" i="5"/>
  <c r="Z70" i="5"/>
  <c r="Y70" i="5"/>
  <c r="X70" i="5"/>
  <c r="V70" i="5"/>
  <c r="U70" i="5"/>
  <c r="T70" i="5"/>
  <c r="S70" i="5"/>
  <c r="Q70" i="5"/>
  <c r="P70" i="5"/>
  <c r="O70" i="5"/>
  <c r="N70" i="5"/>
  <c r="L70" i="5"/>
  <c r="K70" i="5"/>
  <c r="J70" i="5"/>
  <c r="I70" i="5"/>
  <c r="G70" i="5"/>
  <c r="F70" i="5"/>
  <c r="E70" i="5"/>
  <c r="D70" i="5"/>
  <c r="AF67" i="5"/>
  <c r="AF80" i="5" s="1"/>
  <c r="AE67" i="5"/>
  <c r="AD67" i="5"/>
  <c r="AC67" i="5"/>
  <c r="AC80" i="5" s="1"/>
  <c r="AA67" i="5"/>
  <c r="Z67" i="5"/>
  <c r="Z80" i="5" s="1"/>
  <c r="Y67" i="5"/>
  <c r="Y80" i="5" s="1"/>
  <c r="X67" i="5"/>
  <c r="X80" i="5" s="1"/>
  <c r="V67" i="5"/>
  <c r="V80" i="5" s="1"/>
  <c r="U67" i="5"/>
  <c r="U80" i="5" s="1"/>
  <c r="T67" i="5"/>
  <c r="S67" i="5"/>
  <c r="S80" i="5" s="1"/>
  <c r="Q67" i="5"/>
  <c r="Q80" i="5" s="1"/>
  <c r="P67" i="5"/>
  <c r="P80" i="5" s="1"/>
  <c r="O67" i="5"/>
  <c r="O80" i="5" s="1"/>
  <c r="N67" i="5"/>
  <c r="L67" i="5"/>
  <c r="L80" i="5" s="1"/>
  <c r="K67" i="5"/>
  <c r="K80" i="5" s="1"/>
  <c r="J67" i="5"/>
  <c r="J80" i="5" s="1"/>
  <c r="I67" i="5"/>
  <c r="I80" i="5" s="1"/>
  <c r="G67" i="5"/>
  <c r="F67" i="5"/>
  <c r="F80" i="5" s="1"/>
  <c r="E67" i="5"/>
  <c r="D67" i="5"/>
  <c r="D80" i="5" s="1"/>
  <c r="AF63" i="5"/>
  <c r="AE63" i="5"/>
  <c r="AD63" i="5"/>
  <c r="AC63" i="5"/>
  <c r="AA63" i="5"/>
  <c r="Z63" i="5"/>
  <c r="Y63" i="5"/>
  <c r="X63" i="5"/>
  <c r="V63" i="5"/>
  <c r="U63" i="5"/>
  <c r="T63" i="5"/>
  <c r="S63" i="5"/>
  <c r="Q63" i="5"/>
  <c r="P63" i="5"/>
  <c r="O63" i="5"/>
  <c r="N63" i="5"/>
  <c r="L63" i="5"/>
  <c r="K63" i="5"/>
  <c r="J63" i="5"/>
  <c r="I63" i="5"/>
  <c r="G63" i="5"/>
  <c r="F63" i="5"/>
  <c r="E63" i="5"/>
  <c r="D63" i="5"/>
  <c r="AF60" i="5"/>
  <c r="AE60" i="5"/>
  <c r="AD60" i="5"/>
  <c r="AC60" i="5"/>
  <c r="AA60" i="5"/>
  <c r="Z60" i="5"/>
  <c r="Y60" i="5"/>
  <c r="X60" i="5"/>
  <c r="V60" i="5"/>
  <c r="U60" i="5"/>
  <c r="T60" i="5"/>
  <c r="S60" i="5"/>
  <c r="Q60" i="5"/>
  <c r="P60" i="5"/>
  <c r="O60" i="5"/>
  <c r="N60" i="5"/>
  <c r="L60" i="5"/>
  <c r="K60" i="5"/>
  <c r="J60" i="5"/>
  <c r="I60" i="5"/>
  <c r="G60" i="5"/>
  <c r="F60" i="5"/>
  <c r="E60" i="5"/>
  <c r="D60" i="5"/>
  <c r="AF57" i="5"/>
  <c r="AE57" i="5"/>
  <c r="AD57" i="5"/>
  <c r="AC57" i="5"/>
  <c r="AA57" i="5"/>
  <c r="Z57" i="5"/>
  <c r="Y57" i="5"/>
  <c r="X57" i="5"/>
  <c r="V57" i="5"/>
  <c r="U57" i="5"/>
  <c r="T57" i="5"/>
  <c r="S57" i="5"/>
  <c r="Q57" i="5"/>
  <c r="P57" i="5"/>
  <c r="O57" i="5"/>
  <c r="N57" i="5"/>
  <c r="L57" i="5"/>
  <c r="K57" i="5"/>
  <c r="J57" i="5"/>
  <c r="I57" i="5"/>
  <c r="G57" i="5"/>
  <c r="F57" i="5"/>
  <c r="E57" i="5"/>
  <c r="D57" i="5"/>
  <c r="AF54" i="5"/>
  <c r="AE54" i="5"/>
  <c r="AD54" i="5"/>
  <c r="AC54" i="5"/>
  <c r="AA54" i="5"/>
  <c r="Z54" i="5"/>
  <c r="Y54" i="5"/>
  <c r="X54" i="5"/>
  <c r="V54" i="5"/>
  <c r="U54" i="5"/>
  <c r="T54" i="5"/>
  <c r="S54" i="5"/>
  <c r="Q54" i="5"/>
  <c r="P54" i="5"/>
  <c r="O54" i="5"/>
  <c r="N54" i="5"/>
  <c r="L54" i="5"/>
  <c r="K54" i="5"/>
  <c r="J54" i="5"/>
  <c r="I54" i="5"/>
  <c r="G54" i="5"/>
  <c r="F54" i="5"/>
  <c r="E54" i="5"/>
  <c r="D54" i="5"/>
  <c r="AF51" i="5"/>
  <c r="AF64" i="5" s="1"/>
  <c r="AE51" i="5"/>
  <c r="AD51" i="5"/>
  <c r="AD64" i="5" s="1"/>
  <c r="AC51" i="5"/>
  <c r="AA51" i="5"/>
  <c r="AA64" i="5" s="1"/>
  <c r="Z51" i="5"/>
  <c r="Y51" i="5"/>
  <c r="Y64" i="5" s="1"/>
  <c r="X51" i="5"/>
  <c r="X64" i="5" s="1"/>
  <c r="V51" i="5"/>
  <c r="V64" i="5" s="1"/>
  <c r="U51" i="5"/>
  <c r="U64" i="5" s="1"/>
  <c r="T51" i="5"/>
  <c r="S51" i="5"/>
  <c r="S64" i="5" s="1"/>
  <c r="Q51" i="5"/>
  <c r="Q64" i="5" s="1"/>
  <c r="P51" i="5"/>
  <c r="P64" i="5" s="1"/>
  <c r="O51" i="5"/>
  <c r="N51" i="5"/>
  <c r="N64" i="5" s="1"/>
  <c r="L51" i="5"/>
  <c r="L64" i="5" s="1"/>
  <c r="K51" i="5"/>
  <c r="K64" i="5" s="1"/>
  <c r="J51" i="5"/>
  <c r="J64" i="5" s="1"/>
  <c r="I51" i="5"/>
  <c r="I64" i="5" s="1"/>
  <c r="G51" i="5"/>
  <c r="F51" i="5"/>
  <c r="F64" i="5" s="1"/>
  <c r="E51" i="5"/>
  <c r="E64" i="5" s="1"/>
  <c r="D51" i="5"/>
  <c r="AF48" i="5"/>
  <c r="AE48" i="5"/>
  <c r="AD48" i="5"/>
  <c r="AC48" i="5"/>
  <c r="AA48" i="5"/>
  <c r="Z48" i="5"/>
  <c r="Y48" i="5"/>
  <c r="X48" i="5"/>
  <c r="V48" i="5"/>
  <c r="U48" i="5"/>
  <c r="T48" i="5"/>
  <c r="S48" i="5"/>
  <c r="Q48" i="5"/>
  <c r="P48" i="5"/>
  <c r="O48" i="5"/>
  <c r="N48" i="5"/>
  <c r="L48" i="5"/>
  <c r="K48" i="5"/>
  <c r="J48" i="5"/>
  <c r="I48" i="5"/>
  <c r="G48" i="5"/>
  <c r="F48" i="5"/>
  <c r="E48" i="5"/>
  <c r="AF43" i="5"/>
  <c r="AE43" i="5"/>
  <c r="AD43" i="5"/>
  <c r="AC43" i="5"/>
  <c r="AA43" i="5"/>
  <c r="Z43" i="5"/>
  <c r="Y43" i="5"/>
  <c r="X43" i="5"/>
  <c r="V43" i="5"/>
  <c r="U43" i="5"/>
  <c r="T43" i="5"/>
  <c r="S43" i="5"/>
  <c r="Q43" i="5"/>
  <c r="P43" i="5"/>
  <c r="O43" i="5"/>
  <c r="N43" i="5"/>
  <c r="L43" i="5"/>
  <c r="K43" i="5"/>
  <c r="J43" i="5"/>
  <c r="I43" i="5"/>
  <c r="G43" i="5"/>
  <c r="F43" i="5"/>
  <c r="E43" i="5"/>
  <c r="D43" i="5"/>
  <c r="T20" i="5"/>
  <c r="S20" i="5"/>
  <c r="Q20" i="5"/>
  <c r="P20" i="5"/>
  <c r="N20" i="5"/>
  <c r="M20" i="5"/>
  <c r="K20" i="5"/>
  <c r="J20" i="5"/>
  <c r="H20" i="5"/>
  <c r="G20" i="5"/>
  <c r="X8" i="5"/>
  <c r="T8" i="5"/>
  <c r="P8" i="5"/>
  <c r="L8" i="5"/>
  <c r="H8" i="5"/>
  <c r="D8" i="5"/>
  <c r="T64" i="5" l="1"/>
  <c r="G80" i="5"/>
  <c r="E80" i="5"/>
  <c r="N80" i="5"/>
  <c r="AE64" i="5"/>
  <c r="D64" i="5"/>
  <c r="AA80" i="5"/>
  <c r="Z64" i="5"/>
  <c r="T80" i="5"/>
  <c r="AD80" i="5"/>
  <c r="AE80" i="5"/>
  <c r="O64" i="5"/>
  <c r="AC64" i="5"/>
  <c r="G64" i="5"/>
</calcChain>
</file>

<file path=xl/sharedStrings.xml><?xml version="1.0" encoding="utf-8"?>
<sst xmlns="http://schemas.openxmlformats.org/spreadsheetml/2006/main" count="996" uniqueCount="337">
  <si>
    <t>Company</t>
  </si>
  <si>
    <t>GEB</t>
  </si>
  <si>
    <t>TGI</t>
  </si>
  <si>
    <t>Cálidda</t>
  </si>
  <si>
    <t>Contugas</t>
  </si>
  <si>
    <t>Electrodunas</t>
  </si>
  <si>
    <t>Total</t>
  </si>
  <si>
    <t>Number of beneficiaries</t>
  </si>
  <si>
    <t>Mandatory investment</t>
  </si>
  <si>
    <t>Voluntary investment</t>
  </si>
  <si>
    <t>Total investment</t>
  </si>
  <si>
    <t>Charitable donations</t>
  </si>
  <si>
    <t>Commercial investments</t>
  </si>
  <si>
    <t>Investments in the communities</t>
  </si>
  <si>
    <t xml:space="preserve">Types of Philanthropic Activities </t>
  </si>
  <si>
    <t>Year</t>
  </si>
  <si>
    <t>Contribution in cash</t>
  </si>
  <si>
    <t>Contribution in kind</t>
  </si>
  <si>
    <t>Contribution in employee volunteering hours</t>
  </si>
  <si>
    <t>Contribution in administrative expenses by contribution in kind</t>
  </si>
  <si>
    <t xml:space="preserve">Social return on investment (SROI) </t>
  </si>
  <si>
    <t>Total population benefited</t>
  </si>
  <si>
    <t>Total investment in USD</t>
  </si>
  <si>
    <t>Total benefit in USD</t>
  </si>
  <si>
    <t>SROI</t>
  </si>
  <si>
    <t>Human Rights</t>
  </si>
  <si>
    <t xml:space="preserve">Cases of discrimination, workplace and/or sexual harassment reported by women </t>
  </si>
  <si>
    <t xml:space="preserve">Cases of workplace and/or sexual harassment reported by men </t>
  </si>
  <si>
    <t>Identified cases of violations of indigenous peoples’ rights</t>
  </si>
  <si>
    <t>N/A</t>
  </si>
  <si>
    <t>*</t>
  </si>
  <si>
    <t xml:space="preserve">  Human Resources </t>
  </si>
  <si>
    <t>Women</t>
  </si>
  <si>
    <t>Men</t>
  </si>
  <si>
    <t>Total number of employees</t>
  </si>
  <si>
    <t xml:space="preserve">Women with permanent contracts </t>
  </si>
  <si>
    <t xml:space="preserve">Men with permanent contracts </t>
  </si>
  <si>
    <t>Women with fixed-term contracts</t>
  </si>
  <si>
    <t>Men with fixed-term contracts</t>
  </si>
  <si>
    <t>Senior Management (women)</t>
  </si>
  <si>
    <t>Senior Management (men)</t>
  </si>
  <si>
    <t>Senior Management (total)</t>
  </si>
  <si>
    <t>Middle Management (women)</t>
  </si>
  <si>
    <t>Middle Management (men)</t>
  </si>
  <si>
    <t>Middle Management (total)</t>
  </si>
  <si>
    <t>Advisors (women)</t>
  </si>
  <si>
    <t>Advisors (men)</t>
  </si>
  <si>
    <t>Advisors (total)</t>
  </si>
  <si>
    <t>Professionals (women)</t>
  </si>
  <si>
    <t>Professionals (men)</t>
  </si>
  <si>
    <t>Professionals (total)</t>
  </si>
  <si>
    <t>Support/assistants (women)</t>
  </si>
  <si>
    <t>Support/assistants (men)</t>
  </si>
  <si>
    <t>Support/assistants (total)</t>
  </si>
  <si>
    <t>Under 30s (women)</t>
  </si>
  <si>
    <t>Under 30s (men)</t>
  </si>
  <si>
    <t>Under 30s (total)</t>
  </si>
  <si>
    <t>Between 31 and 40 years old (women)</t>
  </si>
  <si>
    <t>Between 31 and 40 years old (men)</t>
  </si>
  <si>
    <t>Between 31 and 40 years old (total)</t>
  </si>
  <si>
    <t>Between 41 and 50 years old (women)</t>
  </si>
  <si>
    <t>Between 41 and 50 years old (men)</t>
  </si>
  <si>
    <t>Between 41 and 50 years old (total)</t>
  </si>
  <si>
    <t>Between 51 and 60 years old (women)</t>
  </si>
  <si>
    <t>Between 51 and 60 years old (men)</t>
  </si>
  <si>
    <t>Between 51 and 60 years old (total)</t>
  </si>
  <si>
    <t>Over 61 years old (women)</t>
  </si>
  <si>
    <t>Over 61 years old (men)</t>
  </si>
  <si>
    <t>Over 61 years old (total)</t>
  </si>
  <si>
    <t>Employee Training</t>
  </si>
  <si>
    <t>Gender</t>
  </si>
  <si>
    <t>H</t>
  </si>
  <si>
    <t>M</t>
  </si>
  <si>
    <t>Total hours for the Senior Management</t>
  </si>
  <si>
    <t>Total hours for Middle Management</t>
  </si>
  <si>
    <t>Total hours for Advisors</t>
  </si>
  <si>
    <t>Total hours for Professionals</t>
  </si>
  <si>
    <t>Total hours for Support/Assistants</t>
  </si>
  <si>
    <t>Data</t>
  </si>
  <si>
    <t>%</t>
  </si>
  <si>
    <t>Disability</t>
  </si>
  <si>
    <t>ND</t>
  </si>
  <si>
    <t>LGBTQ+ community</t>
  </si>
  <si>
    <t>Indigenous people</t>
  </si>
  <si>
    <t>Black people, Palenqueros, Raizales</t>
  </si>
  <si>
    <t>Foreign nationals</t>
  </si>
  <si>
    <t>Women in STEM positions (as % of total STEM positions)</t>
  </si>
  <si>
    <t xml:space="preserve">Women in management positions in revenue-generating functions </t>
  </si>
  <si>
    <t xml:space="preserve">   Hiring, Promotions and Turnover</t>
  </si>
  <si>
    <t>Total number of new hires</t>
  </si>
  <si>
    <t>Vacancies filled by internal candidates</t>
  </si>
  <si>
    <t>Vacancies filled by women</t>
  </si>
  <si>
    <t>Vacancies filled by men</t>
  </si>
  <si>
    <t>Internal promotions for women</t>
  </si>
  <si>
    <t>Internal promotions for men</t>
  </si>
  <si>
    <t>Employee turnover rate</t>
  </si>
  <si>
    <t>Turnover rate due to voluntary resignation</t>
  </si>
  <si>
    <t>Salary Ratio</t>
  </si>
  <si>
    <t>Senior Management</t>
  </si>
  <si>
    <t>Middle Management</t>
  </si>
  <si>
    <t>Advisors</t>
  </si>
  <si>
    <t>Professionals</t>
  </si>
  <si>
    <t>Support/assistants</t>
  </si>
  <si>
    <t>Employee OSH Indicators</t>
  </si>
  <si>
    <t xml:space="preserve">Total </t>
  </si>
  <si>
    <t>Hours worked</t>
  </si>
  <si>
    <t>Days worked</t>
  </si>
  <si>
    <t>Work-related deaths</t>
  </si>
  <si>
    <t>Rate of deaths produced by work-related injuries</t>
  </si>
  <si>
    <t>Work-related accidents with major consequences (excluding deaths)</t>
  </si>
  <si>
    <t>Rate of work-related injuries with major consequences (excluding deaths)</t>
  </si>
  <si>
    <t xml:space="preserve">Days of absence due to work accidents </t>
  </si>
  <si>
    <t>Severity index</t>
  </si>
  <si>
    <t>LTIRF (Lost Time Injury Frequency Rate)</t>
  </si>
  <si>
    <t>LTIRF rate (days away from work)</t>
  </si>
  <si>
    <t>Deaths due to occupational illnesses</t>
  </si>
  <si>
    <t>Occupational illness (number)</t>
  </si>
  <si>
    <t xml:space="preserve">Days of absence due to occupational illnesses </t>
  </si>
  <si>
    <t>Occupational illness frequency rate</t>
  </si>
  <si>
    <t xml:space="preserve">Number of sick leave cases due to common illness </t>
  </si>
  <si>
    <t>Days of absenteeism due to common illness</t>
  </si>
  <si>
    <t xml:space="preserve">   Contractor OSH Indicators</t>
  </si>
  <si>
    <t>Total number of contractors</t>
  </si>
  <si>
    <t xml:space="preserve">Cálidda </t>
  </si>
  <si>
    <t xml:space="preserve">Evaluated Suppliers </t>
  </si>
  <si>
    <t>Evaluated in social criteria</t>
  </si>
  <si>
    <t>Evaluated in environmental criteria</t>
  </si>
  <si>
    <t xml:space="preserve"> Energy Consumption</t>
  </si>
  <si>
    <t xml:space="preserve">Non-renewable fuel consumption </t>
  </si>
  <si>
    <t>N.D</t>
  </si>
  <si>
    <t>Electricity consumption</t>
  </si>
  <si>
    <t>Renewable energy consumption</t>
  </si>
  <si>
    <t>Total energy consumption in the organization</t>
  </si>
  <si>
    <t>Water Extraction</t>
  </si>
  <si>
    <t>Surface water</t>
  </si>
  <si>
    <t>Groundwater</t>
  </si>
  <si>
    <t>Sea water</t>
  </si>
  <si>
    <t>Produced water</t>
  </si>
  <si>
    <t>Water from third parties</t>
  </si>
  <si>
    <t>Water extraction from areas under hydric stress</t>
  </si>
  <si>
    <t>Total water extraction from all areas</t>
  </si>
  <si>
    <t>Waste Management</t>
  </si>
  <si>
    <t>Total recycled/reused</t>
  </si>
  <si>
    <t>Total eliminated</t>
  </si>
  <si>
    <t>Sent to landfills</t>
  </si>
  <si>
    <t>Incinerated with energy recovery</t>
  </si>
  <si>
    <t>Incinerated without energy recovery</t>
  </si>
  <si>
    <t>Disposed by other methods</t>
  </si>
  <si>
    <t>Total waste generated</t>
  </si>
  <si>
    <t>Scope 1 emissions</t>
  </si>
  <si>
    <t>Scope 2 emissions</t>
  </si>
  <si>
    <t>Scope 3 emissions</t>
  </si>
  <si>
    <t>Total emissions</t>
  </si>
  <si>
    <t>GHG Emission Offsetting</t>
  </si>
  <si>
    <t>Carbon bonds</t>
  </si>
  <si>
    <t>N.D.</t>
  </si>
  <si>
    <t>Critically endangered</t>
  </si>
  <si>
    <t>Endangered</t>
  </si>
  <si>
    <t>Vulnerable</t>
  </si>
  <si>
    <t>Threatened</t>
  </si>
  <si>
    <t>Minor concern</t>
  </si>
  <si>
    <t>Corporate Governance at GEB</t>
  </si>
  <si>
    <t>No. of members on the Board of Directors</t>
  </si>
  <si>
    <t>No. of women on the Board of Directors</t>
  </si>
  <si>
    <t xml:space="preserve">No. of independent members* </t>
  </si>
  <si>
    <t>Average age of members of the Board of Directors (years)</t>
  </si>
  <si>
    <t>Seniority of members of the Board of Directors (years)</t>
  </si>
  <si>
    <t>Board Meetings</t>
  </si>
  <si>
    <t>Attendance by members of the Board of Directors (%)</t>
  </si>
  <si>
    <t xml:space="preserve">  Board of Directors Committee Meetings</t>
  </si>
  <si>
    <t>Compensation Committee Meetings</t>
  </si>
  <si>
    <t>Compensation Committee Attendance (%)</t>
  </si>
  <si>
    <t>Audit and Risk Committee Meetings</t>
  </si>
  <si>
    <t>Audit and Risk Committee Attendance (%)</t>
  </si>
  <si>
    <t>Corporate Governance and Sustainability Committee Meetings</t>
  </si>
  <si>
    <t>Corporate Governance and Sustainability Committee Attendance (%)</t>
  </si>
  <si>
    <t xml:space="preserve">Financial and Investment Committee Meetings </t>
  </si>
  <si>
    <t>Financial and Investment Committee Attendance (%)</t>
  </si>
  <si>
    <t xml:space="preserve">GHG Emissions </t>
  </si>
  <si>
    <t>Empresa</t>
  </si>
  <si>
    <t>Número de beneficiarios</t>
  </si>
  <si>
    <t>Inversión obligatoria</t>
  </si>
  <si>
    <t>Inversión Voluntaria</t>
  </si>
  <si>
    <t>Inversión total</t>
  </si>
  <si>
    <t>Donaciones caritativas</t>
  </si>
  <si>
    <t>Inversiones comerciales</t>
  </si>
  <si>
    <t>Inversión en la comunidad</t>
  </si>
  <si>
    <t>Año</t>
  </si>
  <si>
    <t>Contribución en dinero</t>
  </si>
  <si>
    <t>Contribución en especie</t>
  </si>
  <si>
    <t>Contribución en horas de voluntariado de empleados</t>
  </si>
  <si>
    <t>Contribución en gastos adm por contribución en especie</t>
  </si>
  <si>
    <t>Población total beneficiada</t>
  </si>
  <si>
    <t>Inversión total en USD</t>
  </si>
  <si>
    <t>Beneficio total en USD</t>
  </si>
  <si>
    <t xml:space="preserve">Casos de discriminación, acoso laboral y/o sexual reportados por mujeres </t>
  </si>
  <si>
    <t xml:space="preserve">Casos de discriminación, acoso laboral y/o sexual reportados por hombres </t>
  </si>
  <si>
    <t>Casos identificados de violaciones a los derechos de los pueblos indígenas</t>
  </si>
  <si>
    <t>Mujeres</t>
  </si>
  <si>
    <t>Hombres</t>
  </si>
  <si>
    <t>Número total de empleados</t>
  </si>
  <si>
    <t xml:space="preserve">Mujeres a término indefinido </t>
  </si>
  <si>
    <t xml:space="preserve">Hombres a término indefinido </t>
  </si>
  <si>
    <t>Mujeres a término fijo</t>
  </si>
  <si>
    <t>Hombres a término fijo</t>
  </si>
  <si>
    <t>Alta Gerencia (mujeres)</t>
  </si>
  <si>
    <t>Alta Gerencia (hombres)</t>
  </si>
  <si>
    <t>Alta Gerencia (total)</t>
  </si>
  <si>
    <t>Gerencia Media (mujeres)</t>
  </si>
  <si>
    <t>Gerencia Media (hombres)</t>
  </si>
  <si>
    <t>Gerencia media (total)</t>
  </si>
  <si>
    <t>Asesores (mujeres)</t>
  </si>
  <si>
    <t>Asesores (hombres)</t>
  </si>
  <si>
    <t>Asesores (total)</t>
  </si>
  <si>
    <t>Profesional (mujeres)</t>
  </si>
  <si>
    <t>Profesional (hombres)</t>
  </si>
  <si>
    <t>Profesional (total)</t>
  </si>
  <si>
    <t>Soporte/apoyo (mujeres)</t>
  </si>
  <si>
    <t>Soporte/apoyo (hombres)</t>
  </si>
  <si>
    <t>Soporte/apoyo (total)</t>
  </si>
  <si>
    <t>Menores de 30 años (mujeres)</t>
  </si>
  <si>
    <t>Menores de 30 años (hombres)</t>
  </si>
  <si>
    <t>Menores de 30 años (total)</t>
  </si>
  <si>
    <t>Entre 31 y 40 años (mujeres)</t>
  </si>
  <si>
    <t>Entre 31 y 40 años (hombres)</t>
  </si>
  <si>
    <t>Entre 31 y 40 años (total)</t>
  </si>
  <si>
    <t>Entre 41 y 50 años (mujeres)</t>
  </si>
  <si>
    <t>Entre 41 y 50 años (hombres)</t>
  </si>
  <si>
    <t>Entre 41 y 50 años (total)</t>
  </si>
  <si>
    <t>Entre 51 y 60 años (mujeres)</t>
  </si>
  <si>
    <t>Entre 51 y 60 años (hombres)</t>
  </si>
  <si>
    <t>Entre 51 y 60 años (total)</t>
  </si>
  <si>
    <t>Mayores de 61 años (mujeres)</t>
  </si>
  <si>
    <t>Mayores de 61 años (hombres)</t>
  </si>
  <si>
    <t>Mayores de 61 años (total)</t>
  </si>
  <si>
    <t>Género</t>
  </si>
  <si>
    <t>Horas totales para Alta Gerencia</t>
  </si>
  <si>
    <t>Horas totales para Gerencia Media</t>
  </si>
  <si>
    <t>Horas totales para Asesores</t>
  </si>
  <si>
    <t>Horas totales para Profesional</t>
  </si>
  <si>
    <t>Horas totales para Soporte/Apoyo</t>
  </si>
  <si>
    <t>Dato</t>
  </si>
  <si>
    <t>Situación de discapacidad</t>
  </si>
  <si>
    <t>Comunidad LGBTQ+</t>
  </si>
  <si>
    <t>Indígenas</t>
  </si>
  <si>
    <t>Negritudes, Palenqueros, Raizales</t>
  </si>
  <si>
    <t>Nacionalidad extranjera</t>
  </si>
  <si>
    <t>Mujeres en puestos relacionados con STEM (como % del total de puestos STEM)</t>
  </si>
  <si>
    <t xml:space="preserve">Mujeres en puestos gerenciales en funciones generadoras de ingresos </t>
  </si>
  <si>
    <t>Número total de nuevas contrataciones</t>
  </si>
  <si>
    <t>Vacantes cubiertas por candidatos internos</t>
  </si>
  <si>
    <t>Vacantes cubiertas por mujeres</t>
  </si>
  <si>
    <t>Vacantes cubiertas por hombres</t>
  </si>
  <si>
    <t>Ascensos internos de mujeres</t>
  </si>
  <si>
    <t>Ascensos internos de hombres</t>
  </si>
  <si>
    <t>Tasa de rotación de personal</t>
  </si>
  <si>
    <t>Tasa de rotación por renuncia voluntaria</t>
  </si>
  <si>
    <t>Alta Gerencia</t>
  </si>
  <si>
    <t>Gerencia Media</t>
  </si>
  <si>
    <t>Asesores</t>
  </si>
  <si>
    <t>Profesional</t>
  </si>
  <si>
    <t>Soporte/apoyo</t>
  </si>
  <si>
    <t>Horas trabajadas</t>
  </si>
  <si>
    <t>Días trabajados</t>
  </si>
  <si>
    <t>Fallecimiento por accidente laboral</t>
  </si>
  <si>
    <t>Tasa de fallecimientos resultantes de una lesión por accidente laboral</t>
  </si>
  <si>
    <t>Accidentes laborales con grandes consecuencias (sin incluir fallecimientos)</t>
  </si>
  <si>
    <t>Tasa de accidentes laborales con grandes consecuencias (sin incluir fallecimientos)</t>
  </si>
  <si>
    <t xml:space="preserve">Días de ausencia por accidentes laborales </t>
  </si>
  <si>
    <t>Índice de severidad</t>
  </si>
  <si>
    <t>LTIRF (días por fuera del trabajo)</t>
  </si>
  <si>
    <t>Tasa de LTIRF (días por fuera del trabajo)</t>
  </si>
  <si>
    <t>Fallecimiento por enfermedad laboral</t>
  </si>
  <si>
    <t>Enfermedad laboral (Número)</t>
  </si>
  <si>
    <t xml:space="preserve">Días de ausencia por enfermedades laborales </t>
  </si>
  <si>
    <t>Tasa de frecuencia de enfermedad laboral</t>
  </si>
  <si>
    <t xml:space="preserve">Número de incapacidades por enfermedad común </t>
  </si>
  <si>
    <t>Días ausentismo por enfermedad común</t>
  </si>
  <si>
    <t>Número total de contratistas</t>
  </si>
  <si>
    <t>Evaluados en criterios sociales</t>
  </si>
  <si>
    <t>Evaluados en criterios ambientales</t>
  </si>
  <si>
    <t xml:space="preserve">Consumo  Combustibles No Renovables </t>
  </si>
  <si>
    <t>Consumo de electricidad</t>
  </si>
  <si>
    <t>Consumo de energía renovable</t>
  </si>
  <si>
    <t>Consumo total de energía en la organización</t>
  </si>
  <si>
    <t>Agua superficial</t>
  </si>
  <si>
    <t>Agua subterránea</t>
  </si>
  <si>
    <t>Agua marina</t>
  </si>
  <si>
    <t>Agua producida</t>
  </si>
  <si>
    <t>Agua de terceros</t>
  </si>
  <si>
    <t>Extracción de agua en zonas de estrés hídrico</t>
  </si>
  <si>
    <t>Extracción total de agua en todas las zonas</t>
  </si>
  <si>
    <t>Totales reciclados/reutilizados</t>
  </si>
  <si>
    <t>Totales eliminados</t>
  </si>
  <si>
    <t>Dispuestos en relleno</t>
  </si>
  <si>
    <t>Incinerados con valorización energética</t>
  </si>
  <si>
    <t>Incinerados sin valorización energética</t>
  </si>
  <si>
    <t>eliminados de otro modo</t>
  </si>
  <si>
    <t>Residuos Totales Generados</t>
  </si>
  <si>
    <t>Emisiones alcance 1</t>
  </si>
  <si>
    <t>Emisiones alcance 2</t>
  </si>
  <si>
    <t>Emisiones alcance 3</t>
  </si>
  <si>
    <t>Total Emisiones</t>
  </si>
  <si>
    <t>Bonos de carbono</t>
  </si>
  <si>
    <t>En peligro crítico</t>
  </si>
  <si>
    <t>En peligro</t>
  </si>
  <si>
    <t>Vulnerables</t>
  </si>
  <si>
    <t>Amenazadas</t>
  </si>
  <si>
    <t>Preocupación menor</t>
  </si>
  <si>
    <t>No. de miembros de Junta Directiva</t>
  </si>
  <si>
    <t>No. de mujeres en la Junta Directiva</t>
  </si>
  <si>
    <t xml:space="preserve">No. de miembros independientes* </t>
  </si>
  <si>
    <t>Edad promedio de los miembros de la Junta Directiva (años)</t>
  </si>
  <si>
    <t>Antigüedad de los miembros de la Junta Directiva (años)</t>
  </si>
  <si>
    <t>Sesiones de Junta Directiva</t>
  </si>
  <si>
    <t>Asistencia de los miembros de Junta Directiva (%)</t>
  </si>
  <si>
    <t>* Under the independence criteria of S&amp;P Global, all members of the Board of Directors are independent. / * Bajo los criterios de independencia de S&amp;P Global todos los miembros de Junta son independientes</t>
  </si>
  <si>
    <t>Sesiones Comité de Compensaciones</t>
  </si>
  <si>
    <t>Asistencia  Comité de Compensaciones (%)</t>
  </si>
  <si>
    <t>Sesiones Comité de Auditoria y Riesgos</t>
  </si>
  <si>
    <t>Asistencia  Comité de Auditoria y Riesgos (%)</t>
  </si>
  <si>
    <t>Sesiones Comité de Gobierno Corporativo y Sostenibilidad*</t>
  </si>
  <si>
    <t>Asistencia  Comité de Gobierno Corporativo y Sostenibilidad (%)</t>
  </si>
  <si>
    <t xml:space="preserve">Sesiones Comité Financiero y de Inversiones </t>
  </si>
  <si>
    <t>Asistencia  Comité Financiero y de Inversiones (%)</t>
  </si>
  <si>
    <t>* Formerly known as Corporate Governance Committee in 2018 and 2019. / * En 2018 y 2019 se denominaba Comité de Gobierno Corporativo</t>
  </si>
  <si>
    <r>
      <rPr>
        <sz val="7"/>
        <color theme="1" tint="0.34998626667073579"/>
        <rFont val="Calibri"/>
        <family val="2"/>
      </rPr>
      <t>* Contugas, Electro Dunas and Cálidda have no indigenous peoples within their communities of influence / *</t>
    </r>
    <r>
      <rPr>
        <sz val="7"/>
        <color rgb="FF808080"/>
        <rFont val="Calibri"/>
        <family val="2"/>
      </rPr>
      <t xml:space="preserve"> Contugas, Electrodunas y Cálidda no tienen dentro de sus comunidades de influencia pueblos indígenas.</t>
    </r>
  </si>
  <si>
    <r>
      <t xml:space="preserve">* GEB:  In 2019, the days of absenteeism due to occupational illness were calendar days. For 2020 and 2021, business days are included.  Data are not disaggregated by gender for Contugas, ElectroDunas, Trecsa and Cálidda. </t>
    </r>
    <r>
      <rPr>
        <sz val="7"/>
        <color theme="1" tint="0.34998626667073579"/>
        <rFont val="Calibri"/>
        <family val="2"/>
      </rPr>
      <t xml:space="preserve">* GEB:  en 2019 los días de ausentismo por enfermedad laboral son calendario. Para 2020 y 2021 se incluyen días hábiles.  En Contugas, ElectroDunas, Trecsa y Cálidda no se tienen datos discriminados por género. </t>
    </r>
  </si>
  <si>
    <t>Social Investment</t>
  </si>
  <si>
    <t>ElectroDunas</t>
  </si>
  <si>
    <t>Total (COP)</t>
  </si>
  <si>
    <t>Total (USD)</t>
  </si>
  <si>
    <t>Conecta</t>
  </si>
  <si>
    <t>Species on the IUCN Red List</t>
  </si>
  <si>
    <t xml:space="preserve">No. </t>
  </si>
  <si>
    <t>Diversity</t>
  </si>
  <si>
    <t>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</si>
</sst>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quot;$&quot;\ #,##0"/>
  </numFmts>
  <fonts count="18" x14ac:knownFonts="1">
    <font>
      <sz val="11"/>
      <color theme="1"/>
      <name val="Calibri"/>
      <family val="2"/>
      <scheme val="minor"/>
    </font>
    <font>
      <sz val="11"/>
      <color theme="1"/>
      <name val="Calibri"/>
      <family val="2"/>
      <scheme val="minor"/>
    </font>
    <font>
      <b/>
      <sz val="10"/>
      <name val="Arial"/>
      <family val="2"/>
    </font>
    <font>
      <sz val="11"/>
      <name val="Arial"/>
      <family val="2"/>
    </font>
    <font>
      <sz val="10"/>
      <name val="Arial"/>
      <family val="2"/>
    </font>
    <font>
      <sz val="9"/>
      <color theme="1" tint="0.249977111117893"/>
      <name val="Calibri"/>
      <family val="2"/>
      <scheme val="minor"/>
    </font>
    <font>
      <b/>
      <sz val="10"/>
      <color theme="0"/>
      <name val="Calibri"/>
      <family val="2"/>
      <scheme val="minor"/>
    </font>
    <font>
      <b/>
      <sz val="9"/>
      <color theme="1" tint="0.249977111117893"/>
      <name val="Calibri"/>
      <family val="2"/>
      <scheme val="minor"/>
    </font>
    <font>
      <sz val="7"/>
      <color theme="1" tint="0.499984740745262"/>
      <name val="Calibri"/>
      <family val="2"/>
      <scheme val="minor"/>
    </font>
    <font>
      <sz val="11"/>
      <color theme="1"/>
      <name val="Arial"/>
      <family val="2"/>
    </font>
    <font>
      <b/>
      <sz val="9"/>
      <color rgb="FF404040"/>
      <name val="Calibri"/>
      <family val="2"/>
    </font>
    <font>
      <sz val="9"/>
      <color rgb="FF404040"/>
      <name val="Calibri"/>
      <family val="2"/>
    </font>
    <font>
      <sz val="7"/>
      <color rgb="FF808080"/>
      <name val="Calibri"/>
      <family val="2"/>
    </font>
    <font>
      <b/>
      <sz val="9"/>
      <color rgb="FF646464"/>
      <name val="Calibri"/>
      <family val="2"/>
      <scheme val="minor"/>
    </font>
    <font>
      <sz val="9"/>
      <color rgb="FF646464"/>
      <name val="Calibri"/>
      <family val="2"/>
      <scheme val="minor"/>
    </font>
    <font>
      <b/>
      <sz val="10"/>
      <color rgb="FF646464"/>
      <name val="Calibri"/>
      <family val="2"/>
      <scheme val="minor"/>
    </font>
    <font>
      <sz val="7"/>
      <color theme="1" tint="0.249977111117893"/>
      <name val="Calibri"/>
      <family val="2"/>
    </font>
    <font>
      <sz val="7"/>
      <color theme="1" tint="0.34998626667073579"/>
      <name val="Calibri"/>
      <family val="2"/>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6F96"/>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FF"/>
        <bgColor indexed="64"/>
      </patternFill>
    </fill>
    <fill>
      <patternFill patternType="solid">
        <fgColor rgb="FFDDEBF7"/>
        <bgColor rgb="FF000000"/>
      </patternFill>
    </fill>
    <fill>
      <patternFill patternType="solid">
        <fgColor rgb="FFF2F2F2"/>
        <bgColor rgb="FF000000"/>
      </patternFill>
    </fill>
    <fill>
      <patternFill patternType="solid">
        <fgColor rgb="FFD9D9D9"/>
        <bgColor rgb="FF000000"/>
      </patternFill>
    </fill>
    <fill>
      <patternFill patternType="solid">
        <fgColor rgb="FFFFFFFF"/>
        <bgColor rgb="FF000000"/>
      </patternFill>
    </fill>
    <fill>
      <patternFill patternType="solid">
        <fgColor theme="0"/>
        <bgColor rgb="FF000000"/>
      </patternFill>
    </fill>
  </fills>
  <borders count="1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right/>
      <top style="thin">
        <color rgb="FFBFBFBF"/>
      </top>
      <bottom/>
      <diagonal/>
    </border>
    <border>
      <left style="thin">
        <color theme="0" tint="-0.24994659260841701"/>
      </left>
      <right/>
      <top/>
      <bottom/>
      <diagonal/>
    </border>
    <border>
      <left/>
      <right style="thin">
        <color theme="0" tint="-0.24994659260841701"/>
      </right>
      <top/>
      <bottom/>
      <diagonal/>
    </border>
  </borders>
  <cellStyleXfs count="2">
    <xf numFmtId="0" fontId="0" fillId="0" borderId="0"/>
    <xf numFmtId="9" fontId="1" fillId="0" borderId="0" applyFont="0" applyFill="0" applyBorder="0" applyAlignment="0" applyProtection="0"/>
  </cellStyleXfs>
  <cellXfs count="104">
    <xf numFmtId="0" fontId="0" fillId="0" borderId="0" xfId="0"/>
    <xf numFmtId="0" fontId="2" fillId="2" borderId="0" xfId="0" applyFont="1" applyFill="1" applyAlignment="1">
      <alignment horizontal="center" vertical="center"/>
    </xf>
    <xf numFmtId="0" fontId="3" fillId="2" borderId="0" xfId="0" applyFont="1" applyFill="1"/>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4" fontId="5" fillId="2" borderId="1" xfId="0" applyNumberFormat="1" applyFont="1" applyFill="1" applyBorder="1" applyAlignment="1">
      <alignment horizontal="center" vertical="center"/>
    </xf>
    <xf numFmtId="10" fontId="5" fillId="2" borderId="1" xfId="1" applyNumberFormat="1" applyFont="1" applyFill="1" applyBorder="1" applyAlignment="1">
      <alignment horizontal="center" vertical="center"/>
    </xf>
    <xf numFmtId="9" fontId="5" fillId="2" borderId="1" xfId="1" applyFont="1" applyFill="1" applyBorder="1" applyAlignment="1">
      <alignment horizontal="center" vertical="center"/>
    </xf>
    <xf numFmtId="164" fontId="5" fillId="2" borderId="1" xfId="1" applyNumberFormat="1" applyFont="1" applyFill="1" applyBorder="1" applyAlignment="1">
      <alignment horizontal="center" vertical="center"/>
    </xf>
    <xf numFmtId="0" fontId="7" fillId="3" borderId="1" xfId="0" applyFont="1" applyFill="1" applyBorder="1" applyAlignment="1">
      <alignment horizontal="center" vertical="center" wrapText="1"/>
    </xf>
    <xf numFmtId="0" fontId="5" fillId="2" borderId="0" xfId="0" applyFont="1" applyFill="1" applyAlignment="1">
      <alignment vertical="center"/>
    </xf>
    <xf numFmtId="0" fontId="5" fillId="2" borderId="0" xfId="0" applyFont="1" applyFill="1" applyAlignment="1">
      <alignment horizontal="left" vertical="center"/>
    </xf>
    <xf numFmtId="0" fontId="5" fillId="2" borderId="0" xfId="0" applyFont="1" applyFill="1" applyAlignment="1">
      <alignment horizontal="left" vertical="center" wrapText="1"/>
    </xf>
    <xf numFmtId="9" fontId="5" fillId="6" borderId="1" xfId="0" applyNumberFormat="1" applyFont="1" applyFill="1" applyBorder="1" applyAlignment="1">
      <alignment horizontal="center" vertical="center"/>
    </xf>
    <xf numFmtId="2" fontId="5" fillId="2" borderId="1" xfId="1" applyNumberFormat="1" applyFont="1" applyFill="1" applyBorder="1" applyAlignment="1">
      <alignment horizontal="center" vertical="center"/>
    </xf>
    <xf numFmtId="167" fontId="5" fillId="2" borderId="1" xfId="1" applyNumberFormat="1" applyFont="1" applyFill="1" applyBorder="1" applyAlignment="1">
      <alignment horizontal="center" vertical="center"/>
    </xf>
    <xf numFmtId="2" fontId="5" fillId="6" borderId="1" xfId="1"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5" fillId="6" borderId="1" xfId="0" applyFont="1" applyFill="1" applyBorder="1" applyAlignment="1">
      <alignment horizontal="center" vertical="center"/>
    </xf>
    <xf numFmtId="166" fontId="5" fillId="2" borderId="1" xfId="0" applyNumberFormat="1" applyFont="1" applyFill="1" applyBorder="1" applyAlignment="1">
      <alignment horizontal="center" vertical="center"/>
    </xf>
    <xf numFmtId="2" fontId="5" fillId="2" borderId="1" xfId="0" applyNumberFormat="1" applyFont="1" applyFill="1" applyBorder="1" applyAlignment="1">
      <alignment horizontal="center" vertical="center"/>
    </xf>
    <xf numFmtId="0" fontId="7" fillId="7" borderId="1" xfId="0" applyFont="1" applyFill="1" applyBorder="1" applyAlignment="1">
      <alignment horizontal="center" vertical="center"/>
    </xf>
    <xf numFmtId="10" fontId="5" fillId="2" borderId="1" xfId="0" applyNumberFormat="1" applyFont="1" applyFill="1" applyBorder="1" applyAlignment="1">
      <alignment horizontal="center" vertical="center"/>
    </xf>
    <xf numFmtId="4" fontId="5" fillId="6" borderId="1" xfId="0" applyNumberFormat="1" applyFont="1" applyFill="1" applyBorder="1" applyAlignment="1">
      <alignment horizontal="center" vertical="center"/>
    </xf>
    <xf numFmtId="0" fontId="8" fillId="2" borderId="0" xfId="0" applyFont="1" applyFill="1" applyAlignment="1">
      <alignment vertical="center" wrapText="1"/>
    </xf>
    <xf numFmtId="0" fontId="9" fillId="2" borderId="0" xfId="0" applyFont="1" applyFill="1"/>
    <xf numFmtId="0" fontId="6" fillId="4" borderId="6" xfId="0" applyFont="1" applyFill="1" applyBorder="1" applyAlignment="1">
      <alignment horizontal="left" vertical="center"/>
    </xf>
    <xf numFmtId="0" fontId="5" fillId="8" borderId="1" xfId="0" applyFont="1" applyFill="1" applyBorder="1" applyAlignment="1">
      <alignment horizontal="center" vertical="center"/>
    </xf>
    <xf numFmtId="3" fontId="5" fillId="8" borderId="1" xfId="0" applyNumberFormat="1" applyFont="1" applyFill="1" applyBorder="1" applyAlignment="1">
      <alignment horizontal="center" vertical="center"/>
    </xf>
    <xf numFmtId="2" fontId="5" fillId="8" borderId="1" xfId="0" applyNumberFormat="1" applyFont="1" applyFill="1" applyBorder="1" applyAlignment="1">
      <alignment horizontal="center" vertical="center"/>
    </xf>
    <xf numFmtId="0" fontId="10" fillId="9" borderId="11" xfId="0" applyFont="1" applyFill="1" applyBorder="1"/>
    <xf numFmtId="0" fontId="11" fillId="10" borderId="12" xfId="0" applyFont="1" applyFill="1" applyBorder="1"/>
    <xf numFmtId="0" fontId="10" fillId="10" borderId="12" xfId="0" applyFont="1" applyFill="1" applyBorder="1"/>
    <xf numFmtId="0" fontId="10" fillId="11" borderId="12" xfId="0" applyFont="1" applyFill="1" applyBorder="1" applyAlignment="1">
      <alignment wrapText="1"/>
    </xf>
    <xf numFmtId="0" fontId="11" fillId="10" borderId="12" xfId="0" applyFont="1" applyFill="1" applyBorder="1" applyAlignment="1">
      <alignment wrapText="1"/>
    </xf>
    <xf numFmtId="0" fontId="10" fillId="10" borderId="12" xfId="0" applyFont="1" applyFill="1" applyBorder="1" applyAlignment="1">
      <alignment wrapText="1"/>
    </xf>
    <xf numFmtId="0" fontId="10" fillId="9" borderId="12" xfId="0" applyFont="1" applyFill="1" applyBorder="1"/>
    <xf numFmtId="0" fontId="10" fillId="11" borderId="11" xfId="0" applyFont="1" applyFill="1" applyBorder="1" applyAlignment="1">
      <alignment wrapText="1"/>
    </xf>
    <xf numFmtId="0" fontId="11" fillId="10" borderId="12" xfId="0" applyFont="1" applyFill="1" applyBorder="1" applyAlignment="1">
      <alignment vertical="center" wrapText="1"/>
    </xf>
    <xf numFmtId="0" fontId="13" fillId="3" borderId="1" xfId="0" applyFont="1" applyFill="1" applyBorder="1" applyAlignment="1">
      <alignment horizontal="left" vertical="center" wrapText="1"/>
    </xf>
    <xf numFmtId="0" fontId="14" fillId="6" borderId="1" xfId="0" applyFont="1" applyFill="1" applyBorder="1" applyAlignment="1">
      <alignment horizontal="left" vertical="center" wrapText="1"/>
    </xf>
    <xf numFmtId="0" fontId="14" fillId="2" borderId="0" xfId="0" applyFont="1" applyFill="1" applyAlignment="1">
      <alignment horizontal="left" vertical="center"/>
    </xf>
    <xf numFmtId="0" fontId="13" fillId="5" borderId="1" xfId="0" applyFont="1" applyFill="1" applyBorder="1" applyAlignment="1">
      <alignment horizontal="left"/>
    </xf>
    <xf numFmtId="0" fontId="14" fillId="6" borderId="1" xfId="0" applyFont="1" applyFill="1" applyBorder="1" applyAlignment="1">
      <alignment vertical="center" wrapText="1"/>
    </xf>
    <xf numFmtId="0" fontId="14" fillId="2" borderId="0" xfId="0" applyFont="1" applyFill="1" applyAlignment="1">
      <alignment vertical="center"/>
    </xf>
    <xf numFmtId="0" fontId="13" fillId="6" borderId="1" xfId="0" applyFont="1" applyFill="1" applyBorder="1" applyAlignment="1">
      <alignment horizontal="left" vertical="center" wrapText="1"/>
    </xf>
    <xf numFmtId="0" fontId="14" fillId="2" borderId="0" xfId="0" applyFont="1" applyFill="1" applyAlignment="1">
      <alignment horizontal="left" vertical="center" wrapText="1"/>
    </xf>
    <xf numFmtId="4" fontId="14" fillId="6" borderId="1" xfId="0" applyNumberFormat="1" applyFont="1" applyFill="1" applyBorder="1" applyAlignment="1">
      <alignment horizontal="left" vertical="center"/>
    </xf>
    <xf numFmtId="0" fontId="15" fillId="4" borderId="7" xfId="0" applyFont="1" applyFill="1" applyBorder="1" applyAlignment="1">
      <alignment horizontal="left" vertical="center"/>
    </xf>
    <xf numFmtId="0" fontId="14" fillId="6" borderId="1" xfId="0" applyFont="1" applyFill="1" applyBorder="1" applyAlignment="1">
      <alignment horizontal="left"/>
    </xf>
    <xf numFmtId="0" fontId="13" fillId="6" borderId="1" xfId="0" applyFont="1" applyFill="1" applyBorder="1" applyAlignment="1">
      <alignment horizontal="left"/>
    </xf>
    <xf numFmtId="0" fontId="13" fillId="5" borderId="5" xfId="0" applyFont="1" applyFill="1" applyBorder="1" applyAlignment="1">
      <alignment horizontal="left"/>
    </xf>
    <xf numFmtId="0" fontId="13" fillId="7" borderId="1" xfId="0" applyFont="1" applyFill="1" applyBorder="1" applyAlignment="1">
      <alignment vertical="center" wrapText="1"/>
    </xf>
    <xf numFmtId="0" fontId="13" fillId="7" borderId="1" xfId="0" applyFont="1" applyFill="1" applyBorder="1" applyAlignment="1">
      <alignment horizontal="left" vertical="center"/>
    </xf>
    <xf numFmtId="0" fontId="10" fillId="9" borderId="1" xfId="0" applyFont="1" applyFill="1" applyBorder="1"/>
    <xf numFmtId="0" fontId="10" fillId="11" borderId="1" xfId="0" applyFont="1" applyFill="1" applyBorder="1" applyAlignment="1">
      <alignment wrapText="1"/>
    </xf>
    <xf numFmtId="0" fontId="11" fillId="10" borderId="1" xfId="0" applyFont="1" applyFill="1" applyBorder="1" applyAlignment="1">
      <alignment wrapText="1"/>
    </xf>
    <xf numFmtId="0" fontId="10" fillId="10" borderId="1" xfId="0" applyFont="1" applyFill="1" applyBorder="1" applyAlignment="1">
      <alignment wrapText="1"/>
    </xf>
    <xf numFmtId="9" fontId="5" fillId="2" borderId="1" xfId="0" applyNumberFormat="1" applyFont="1" applyFill="1" applyBorder="1" applyAlignment="1">
      <alignment horizontal="center" vertical="center"/>
    </xf>
    <xf numFmtId="164" fontId="5" fillId="2" borderId="1" xfId="0" applyNumberFormat="1" applyFont="1" applyFill="1" applyBorder="1" applyAlignment="1">
      <alignment horizontal="center" vertical="center"/>
    </xf>
    <xf numFmtId="0" fontId="2" fillId="2" borderId="0" xfId="0" applyFont="1" applyFill="1" applyAlignment="1">
      <alignment horizontal="center" vertical="center"/>
    </xf>
    <xf numFmtId="0" fontId="6" fillId="4" borderId="14" xfId="0" applyFont="1" applyFill="1" applyBorder="1" applyAlignment="1">
      <alignment horizontal="left" vertical="center"/>
    </xf>
    <xf numFmtId="0" fontId="6" fillId="4" borderId="0" xfId="0" applyFont="1" applyFill="1" applyAlignment="1">
      <alignment horizontal="left" vertical="center"/>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6" fillId="4" borderId="10" xfId="0" applyFont="1" applyFill="1" applyBorder="1" applyAlignment="1">
      <alignment horizontal="left" vertical="center" wrapText="1"/>
    </xf>
    <xf numFmtId="0" fontId="6" fillId="4" borderId="0" xfId="0" applyFont="1" applyFill="1" applyAlignment="1">
      <alignment horizontal="left" vertical="center" wrapText="1"/>
    </xf>
    <xf numFmtId="0" fontId="7" fillId="3" borderId="1" xfId="0" applyFont="1" applyFill="1" applyBorder="1" applyAlignment="1">
      <alignment horizontal="center" vertical="center"/>
    </xf>
    <xf numFmtId="0" fontId="7" fillId="5" borderId="1" xfId="0" applyFont="1" applyFill="1" applyBorder="1" applyAlignment="1">
      <alignment horizontal="center" vertical="center"/>
    </xf>
    <xf numFmtId="0" fontId="6" fillId="4" borderId="1" xfId="0" applyFont="1" applyFill="1" applyBorder="1" applyAlignment="1">
      <alignment horizontal="left" vertical="center"/>
    </xf>
    <xf numFmtId="0" fontId="7" fillId="3" borderId="9"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167" fontId="5" fillId="6" borderId="1" xfId="0" applyNumberFormat="1" applyFont="1" applyFill="1" applyBorder="1" applyAlignment="1">
      <alignment horizontal="center" vertical="center" wrapText="1"/>
    </xf>
    <xf numFmtId="167" fontId="5" fillId="2" borderId="1" xfId="0" applyNumberFormat="1" applyFont="1" applyFill="1" applyBorder="1" applyAlignment="1">
      <alignment horizontal="center" vertical="center" wrapText="1"/>
    </xf>
    <xf numFmtId="0" fontId="6" fillId="4" borderId="8" xfId="0" applyFont="1" applyFill="1" applyBorder="1" applyAlignment="1">
      <alignment horizontal="center" vertical="center"/>
    </xf>
    <xf numFmtId="3" fontId="5" fillId="2" borderId="1" xfId="0" applyNumberFormat="1" applyFont="1" applyFill="1" applyBorder="1" applyAlignment="1">
      <alignment horizontal="center" vertical="center" wrapText="1"/>
    </xf>
    <xf numFmtId="0" fontId="7" fillId="5" borderId="14" xfId="0" applyFont="1" applyFill="1" applyBorder="1" applyAlignment="1">
      <alignment horizontal="center" vertical="center"/>
    </xf>
    <xf numFmtId="0" fontId="7" fillId="5" borderId="0" xfId="0" applyFont="1" applyFill="1" applyAlignment="1">
      <alignment horizontal="center" vertical="center"/>
    </xf>
    <xf numFmtId="0" fontId="7" fillId="5" borderId="15" xfId="0" applyFont="1" applyFill="1" applyBorder="1" applyAlignment="1">
      <alignment horizontal="center" vertical="center"/>
    </xf>
    <xf numFmtId="0" fontId="16" fillId="13" borderId="0" xfId="0" applyFont="1" applyFill="1" applyAlignment="1">
      <alignment horizontal="left" wrapText="1"/>
    </xf>
    <xf numFmtId="3" fontId="5" fillId="0" borderId="1" xfId="0" applyNumberFormat="1" applyFont="1" applyBorder="1" applyAlignment="1">
      <alignment horizontal="center" vertical="center" wrapText="1"/>
    </xf>
    <xf numFmtId="0" fontId="12" fillId="12" borderId="0" xfId="0" applyFont="1" applyFill="1" applyAlignment="1">
      <alignment wrapText="1"/>
    </xf>
    <xf numFmtId="0" fontId="7" fillId="5" borderId="5"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0" xfId="0" applyFont="1" applyFill="1" applyAlignment="1">
      <alignment horizontal="center" vertical="center"/>
    </xf>
    <xf numFmtId="0" fontId="6" fillId="4" borderId="1" xfId="0" applyFont="1" applyFill="1" applyBorder="1" applyAlignment="1">
      <alignment horizontal="left" vertical="center" wrapText="1"/>
    </xf>
    <xf numFmtId="0" fontId="12" fillId="12" borderId="13" xfId="0" applyFont="1" applyFill="1" applyBorder="1" applyAlignment="1">
      <alignment wrapText="1"/>
    </xf>
    <xf numFmtId="0" fontId="6" fillId="4" borderId="10" xfId="0" applyFont="1" applyFill="1" applyBorder="1" applyAlignment="1">
      <alignment horizontal="center" vertical="center" wrapText="1"/>
    </xf>
    <xf numFmtId="0" fontId="6" fillId="4" borderId="0" xfId="0" applyFont="1" applyFill="1" applyAlignment="1">
      <alignment horizontal="center" vertical="center" wrapText="1"/>
    </xf>
    <xf numFmtId="2" fontId="5" fillId="0" borderId="1" xfId="1" applyNumberFormat="1" applyFont="1" applyFill="1" applyBorder="1" applyAlignment="1">
      <alignment horizontal="center" vertical="center"/>
    </xf>
    <xf numFmtId="10" fontId="5" fillId="0" borderId="1" xfId="1" applyNumberFormat="1"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colors>
    <mruColors>
      <color rgb="FF646464"/>
      <color rgb="FF006F96"/>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100" b="1">
                <a:latin typeface="Arial" panose="020B0604020202020204" pitchFamily="34" charset="0"/>
                <a:cs typeface="Arial" panose="020B0604020202020204" pitchFamily="34" charset="0"/>
              </a:rPr>
              <a:t>Social</a:t>
            </a:r>
            <a:r>
              <a:rPr lang="es-CO" sz="1100" b="1" baseline="0">
                <a:latin typeface="Arial" panose="020B0604020202020204" pitchFamily="34" charset="0"/>
                <a:cs typeface="Arial" panose="020B0604020202020204" pitchFamily="34" charset="0"/>
              </a:rPr>
              <a:t> Investment in 2021</a:t>
            </a:r>
          </a:p>
          <a:p>
            <a:pPr>
              <a:defRPr sz="1100" b="1">
                <a:latin typeface="Arial" panose="020B0604020202020204" pitchFamily="34" charset="0"/>
                <a:cs typeface="Arial" panose="020B0604020202020204" pitchFamily="34" charset="0"/>
              </a:defRPr>
            </a:pPr>
            <a:r>
              <a:rPr lang="es-CO" sz="1000" b="0" baseline="0">
                <a:solidFill>
                  <a:schemeClr val="bg1">
                    <a:lumMod val="65000"/>
                  </a:schemeClr>
                </a:solidFill>
                <a:latin typeface="Arial" panose="020B0604020202020204" pitchFamily="34" charset="0"/>
                <a:cs typeface="Arial" panose="020B0604020202020204" pitchFamily="34" charset="0"/>
              </a:rPr>
              <a:t>Inversión social</a:t>
            </a:r>
            <a:endParaRPr lang="es-CO" sz="1000" b="0">
              <a:solidFill>
                <a:schemeClr val="bg1">
                  <a:lumMod val="65000"/>
                </a:schemeClr>
              </a:solidFill>
              <a:latin typeface="Arial" panose="020B0604020202020204" pitchFamily="34" charset="0"/>
              <a:cs typeface="Arial" panose="020B0604020202020204" pitchFamily="34" charset="0"/>
            </a:endParaRPr>
          </a:p>
        </c:rich>
      </c:tx>
      <c:layout>
        <c:manualLayout>
          <c:xMode val="edge"/>
          <c:yMode val="edge"/>
          <c:x val="0.32568555436594526"/>
          <c:y val="3.560830860534124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18224709863074345"/>
          <c:y val="0.17839762611275969"/>
          <c:w val="0.78103459959071386"/>
          <c:h val="0.59974921532434555"/>
        </c:manualLayout>
      </c:layout>
      <c:barChart>
        <c:barDir val="col"/>
        <c:grouping val="clustered"/>
        <c:varyColors val="0"/>
        <c:ser>
          <c:idx val="0"/>
          <c:order val="0"/>
          <c:tx>
            <c:strRef>
              <c:f>Social!$B$6</c:f>
              <c:strCache>
                <c:ptCount val="1"/>
                <c:pt idx="0">
                  <c:v>Mandatory investment</c:v>
                </c:pt>
              </c:strCache>
            </c:strRef>
          </c:tx>
          <c:spPr>
            <a:solidFill>
              <a:schemeClr val="accent2"/>
            </a:solidFill>
            <a:ln>
              <a:noFill/>
            </a:ln>
            <a:effectLst/>
          </c:spPr>
          <c:invertIfNegative val="0"/>
          <c:val>
            <c:numRef>
              <c:f>Social!$D$6:$AC$6</c:f>
              <c:numCache>
                <c:formatCode>"$"\ #,##0</c:formatCode>
                <c:ptCount val="26"/>
                <c:pt idx="0">
                  <c:v>24330851912</c:v>
                </c:pt>
                <c:pt idx="2">
                  <c:v>25757928793</c:v>
                </c:pt>
                <c:pt idx="4">
                  <c:v>144547651</c:v>
                </c:pt>
                <c:pt idx="6">
                  <c:v>15485769</c:v>
                </c:pt>
                <c:pt idx="8">
                  <c:v>106505245.5</c:v>
                </c:pt>
                <c:pt idx="10">
                  <c:v>228312746.69999999</c:v>
                </c:pt>
                <c:pt idx="12">
                  <c:v>165877632.68000001</c:v>
                </c:pt>
                <c:pt idx="14">
                  <c:v>57215684</c:v>
                </c:pt>
                <c:pt idx="16">
                  <c:v>0</c:v>
                </c:pt>
                <c:pt idx="18">
                  <c:v>0</c:v>
                </c:pt>
                <c:pt idx="20">
                  <c:v>483284519.26999998</c:v>
                </c:pt>
                <c:pt idx="22">
                  <c:v>614700800</c:v>
                </c:pt>
                <c:pt idx="24">
                  <c:v>25231066960.5</c:v>
                </c:pt>
              </c:numCache>
            </c:numRef>
          </c:val>
          <c:extLst>
            <c:ext xmlns:c15="http://schemas.microsoft.com/office/drawing/2012/chart" uri="{02D57815-91ED-43cb-92C2-25804820EDAC}">
              <c15:filteredCategoryTitle>
                <c15:cat>
                  <c:strRef>
                    <c:extLst>
                      <c:ext uri="{02D57815-91ED-43cb-92C2-25804820EDAC}">
                        <c15:formulaRef>
                          <c15:sqref>Social!$D$2:$Q$3</c15:sqref>
                        </c15:formulaRef>
                      </c:ext>
                    </c:extLst>
                    <c:strCache>
                      <c:ptCount val="13"/>
                      <c:pt idx="0">
                        <c:v>GEB</c:v>
                      </c:pt>
                      <c:pt idx="4">
                        <c:v>TGI</c:v>
                      </c:pt>
                      <c:pt idx="8">
                        <c:v>Cálidda</c:v>
                      </c:pt>
                      <c:pt idx="12">
                        <c:v>Contugas</c:v>
                      </c:pt>
                    </c:strCache>
                  </c:strRef>
                </c15:cat>
              </c15:filteredCategoryTitle>
            </c:ext>
            <c:ext xmlns:c16="http://schemas.microsoft.com/office/drawing/2014/chart" uri="{C3380CC4-5D6E-409C-BE32-E72D297353CC}">
              <c16:uniqueId val="{00000000-1EA4-404E-9AEF-E2E82A628F61}"/>
            </c:ext>
          </c:extLst>
        </c:ser>
        <c:ser>
          <c:idx val="1"/>
          <c:order val="1"/>
          <c:tx>
            <c:strRef>
              <c:f>Social!$B$7</c:f>
              <c:strCache>
                <c:ptCount val="1"/>
                <c:pt idx="0">
                  <c:v>Voluntary investment</c:v>
                </c:pt>
              </c:strCache>
            </c:strRef>
          </c:tx>
          <c:spPr>
            <a:solidFill>
              <a:schemeClr val="accent4"/>
            </a:solidFill>
            <a:ln>
              <a:noFill/>
            </a:ln>
            <a:effectLst/>
          </c:spPr>
          <c:invertIfNegative val="0"/>
          <c:val>
            <c:numRef>
              <c:f>Social!$D$7:$AC$7</c:f>
              <c:numCache>
                <c:formatCode>"$"\ #,##0</c:formatCode>
                <c:ptCount val="26"/>
                <c:pt idx="0">
                  <c:v>9873459521</c:v>
                </c:pt>
                <c:pt idx="2">
                  <c:v>7814900328</c:v>
                </c:pt>
                <c:pt idx="4">
                  <c:v>1823998789</c:v>
                </c:pt>
                <c:pt idx="6">
                  <c:v>2298479362.3000002</c:v>
                </c:pt>
                <c:pt idx="8">
                  <c:v>1040127922.73</c:v>
                </c:pt>
                <c:pt idx="10">
                  <c:v>2689863424.0999999</c:v>
                </c:pt>
                <c:pt idx="12">
                  <c:v>0</c:v>
                </c:pt>
                <c:pt idx="14">
                  <c:v>0</c:v>
                </c:pt>
                <c:pt idx="16">
                  <c:v>228540094</c:v>
                </c:pt>
                <c:pt idx="18">
                  <c:v>257922243</c:v>
                </c:pt>
                <c:pt idx="20">
                  <c:v>1768964496.3900001</c:v>
                </c:pt>
                <c:pt idx="22">
                  <c:v>272556688</c:v>
                </c:pt>
                <c:pt idx="24">
                  <c:v>14735090823.1</c:v>
                </c:pt>
              </c:numCache>
            </c:numRef>
          </c:val>
          <c:extLst>
            <c:ext xmlns:c15="http://schemas.microsoft.com/office/drawing/2012/chart" uri="{02D57815-91ED-43cb-92C2-25804820EDAC}">
              <c15:filteredCategoryTitle>
                <c15:cat>
                  <c:strRef>
                    <c:extLst>
                      <c:ext uri="{02D57815-91ED-43cb-92C2-25804820EDAC}">
                        <c15:formulaRef>
                          <c15:sqref>Social!$D$2:$Q$3</c15:sqref>
                        </c15:formulaRef>
                      </c:ext>
                    </c:extLst>
                    <c:strCache>
                      <c:ptCount val="13"/>
                      <c:pt idx="0">
                        <c:v>GEB</c:v>
                      </c:pt>
                      <c:pt idx="4">
                        <c:v>TGI</c:v>
                      </c:pt>
                      <c:pt idx="8">
                        <c:v>Cálidda</c:v>
                      </c:pt>
                      <c:pt idx="12">
                        <c:v>Contugas</c:v>
                      </c:pt>
                    </c:strCache>
                  </c:strRef>
                </c15:cat>
              </c15:filteredCategoryTitle>
            </c:ext>
            <c:ext xmlns:c16="http://schemas.microsoft.com/office/drawing/2014/chart" uri="{C3380CC4-5D6E-409C-BE32-E72D297353CC}">
              <c16:uniqueId val="{00000001-1EA4-404E-9AEF-E2E82A628F61}"/>
            </c:ext>
          </c:extLst>
        </c:ser>
        <c:ser>
          <c:idx val="2"/>
          <c:order val="2"/>
          <c:tx>
            <c:strRef>
              <c:f>Social!$B$8</c:f>
              <c:strCache>
                <c:ptCount val="1"/>
                <c:pt idx="0">
                  <c:v>Total investment</c:v>
                </c:pt>
              </c:strCache>
            </c:strRef>
          </c:tx>
          <c:spPr>
            <a:solidFill>
              <a:schemeClr val="accent6"/>
            </a:solidFill>
            <a:ln>
              <a:noFill/>
            </a:ln>
            <a:effectLst/>
          </c:spPr>
          <c:invertIfNegative val="0"/>
          <c:val>
            <c:numRef>
              <c:f>Social!$D$8:$AC$8</c:f>
              <c:numCache>
                <c:formatCode>"$"\ #,##0</c:formatCode>
                <c:ptCount val="26"/>
                <c:pt idx="0">
                  <c:v>34204311433</c:v>
                </c:pt>
                <c:pt idx="2">
                  <c:v>33572829121</c:v>
                </c:pt>
                <c:pt idx="4">
                  <c:v>1968546440</c:v>
                </c:pt>
                <c:pt idx="6">
                  <c:v>2313965131.3000002</c:v>
                </c:pt>
                <c:pt idx="8">
                  <c:v>1146633168.23</c:v>
                </c:pt>
                <c:pt idx="10">
                  <c:v>2918176170.7999997</c:v>
                </c:pt>
                <c:pt idx="12">
                  <c:v>165877632.68000001</c:v>
                </c:pt>
                <c:pt idx="14">
                  <c:v>57215684</c:v>
                </c:pt>
                <c:pt idx="16">
                  <c:v>228540094</c:v>
                </c:pt>
                <c:pt idx="18">
                  <c:v>257922243</c:v>
                </c:pt>
                <c:pt idx="20">
                  <c:v>2252249015.6599998</c:v>
                </c:pt>
                <c:pt idx="22">
                  <c:v>887257488</c:v>
                </c:pt>
                <c:pt idx="24">
                  <c:v>39966157783.599998</c:v>
                </c:pt>
              </c:numCache>
            </c:numRef>
          </c:val>
          <c:extLst>
            <c:ext xmlns:c15="http://schemas.microsoft.com/office/drawing/2012/chart" uri="{02D57815-91ED-43cb-92C2-25804820EDAC}">
              <c15:filteredCategoryTitle>
                <c15:cat>
                  <c:strRef>
                    <c:extLst>
                      <c:ext uri="{02D57815-91ED-43cb-92C2-25804820EDAC}">
                        <c15:formulaRef>
                          <c15:sqref>Social!$D$2:$Q$3</c15:sqref>
                        </c15:formulaRef>
                      </c:ext>
                    </c:extLst>
                    <c:strCache>
                      <c:ptCount val="13"/>
                      <c:pt idx="0">
                        <c:v>GEB</c:v>
                      </c:pt>
                      <c:pt idx="4">
                        <c:v>TGI</c:v>
                      </c:pt>
                      <c:pt idx="8">
                        <c:v>Cálidda</c:v>
                      </c:pt>
                      <c:pt idx="12">
                        <c:v>Contugas</c:v>
                      </c:pt>
                    </c:strCache>
                  </c:strRef>
                </c15:cat>
              </c15:filteredCategoryTitle>
            </c:ext>
            <c:ext xmlns:c16="http://schemas.microsoft.com/office/drawing/2014/chart" uri="{C3380CC4-5D6E-409C-BE32-E72D297353CC}">
              <c16:uniqueId val="{00000002-1EA4-404E-9AEF-E2E82A628F61}"/>
            </c:ext>
          </c:extLst>
        </c:ser>
        <c:dLbls>
          <c:showLegendKey val="0"/>
          <c:showVal val="0"/>
          <c:showCatName val="0"/>
          <c:showSerName val="0"/>
          <c:showPercent val="0"/>
          <c:showBubbleSize val="0"/>
        </c:dLbls>
        <c:gapWidth val="219"/>
        <c:overlap val="-27"/>
        <c:axId val="1666421312"/>
        <c:axId val="1666419232"/>
      </c:barChart>
      <c:catAx>
        <c:axId val="166642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1666419232"/>
        <c:crosses val="autoZero"/>
        <c:auto val="1"/>
        <c:lblAlgn val="ctr"/>
        <c:lblOffset val="100"/>
        <c:noMultiLvlLbl val="0"/>
      </c:catAx>
      <c:valAx>
        <c:axId val="1666419232"/>
        <c:scaling>
          <c:orientation val="minMax"/>
        </c:scaling>
        <c:delete val="0"/>
        <c:axPos val="l"/>
        <c:majorGridlines>
          <c:spPr>
            <a:ln w="9525" cap="flat" cmpd="sng" algn="ctr">
              <a:solidFill>
                <a:schemeClr val="tx1">
                  <a:lumMod val="15000"/>
                  <a:lumOff val="85000"/>
                </a:schemeClr>
              </a:solidFill>
              <a:round/>
            </a:ln>
            <a:effectLst/>
          </c:spPr>
        </c:majorGridlines>
        <c:numFmt formatCode="&quot;$&quot;\ #,##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1666421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s-CO" sz="1100" b="1">
                <a:latin typeface="Arial" panose="020B0604020202020204" pitchFamily="34" charset="0"/>
                <a:cs typeface="Arial" panose="020B0604020202020204" pitchFamily="34" charset="0"/>
              </a:rPr>
              <a:t>Type of of Philanthropic Activities</a:t>
            </a:r>
            <a:r>
              <a:rPr lang="es-CO" sz="1100" b="1" baseline="0">
                <a:latin typeface="Arial" panose="020B0604020202020204" pitchFamily="34" charset="0"/>
                <a:cs typeface="Arial" panose="020B0604020202020204" pitchFamily="34" charset="0"/>
              </a:rPr>
              <a:t> in 2021</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lumMod val="65000"/>
                    <a:lumOff val="35000"/>
                  </a:sysClr>
                </a:solidFill>
                <a:latin typeface="Arial" panose="020B0604020202020204" pitchFamily="34" charset="0"/>
                <a:cs typeface="Arial" panose="020B0604020202020204" pitchFamily="34" charset="0"/>
              </a:defRPr>
            </a:pPr>
            <a:r>
              <a:rPr lang="es-CO" sz="1100" b="1" baseline="0">
                <a:latin typeface="Arial" panose="020B0604020202020204" pitchFamily="34" charset="0"/>
                <a:cs typeface="Arial" panose="020B0604020202020204" pitchFamily="34" charset="0"/>
              </a:rPr>
              <a:t> </a:t>
            </a:r>
            <a:r>
              <a:rPr lang="es-CO" sz="1000" b="0" i="0" baseline="0">
                <a:solidFill>
                  <a:schemeClr val="bg1">
                    <a:lumMod val="65000"/>
                  </a:schemeClr>
                </a:solidFill>
                <a:effectLst/>
              </a:rPr>
              <a:t>Tipos de inversión social</a:t>
            </a:r>
            <a:endParaRPr lang="es-CO" sz="1100">
              <a:solidFill>
                <a:schemeClr val="bg1">
                  <a:lumMod val="65000"/>
                </a:schemeClr>
              </a:solidFill>
              <a:effectLst/>
            </a:endParaRPr>
          </a:p>
        </c:rich>
      </c:tx>
      <c:layout>
        <c:manualLayout>
          <c:xMode val="edge"/>
          <c:yMode val="edge"/>
          <c:x val="0.27439891778212111"/>
          <c:y val="3.5714296873608574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2116151077942354"/>
          <c:y val="0.22124491352484488"/>
          <c:w val="0.73643698720366035"/>
          <c:h val="0.51144451823040205"/>
        </c:manualLayout>
      </c:layout>
      <c:barChart>
        <c:barDir val="col"/>
        <c:grouping val="clustered"/>
        <c:varyColors val="0"/>
        <c:ser>
          <c:idx val="0"/>
          <c:order val="0"/>
          <c:tx>
            <c:strRef>
              <c:f>Social!$B$9</c:f>
              <c:strCache>
                <c:ptCount val="1"/>
                <c:pt idx="0">
                  <c:v>Charitable donations</c:v>
                </c:pt>
              </c:strCache>
            </c:strRef>
          </c:tx>
          <c:spPr>
            <a:solidFill>
              <a:schemeClr val="accent5">
                <a:shade val="65000"/>
              </a:schemeClr>
            </a:solidFill>
            <a:ln>
              <a:noFill/>
            </a:ln>
            <a:effectLst/>
          </c:spPr>
          <c:invertIfNegative val="0"/>
          <c:val>
            <c:numRef>
              <c:f>Social!$D$9:$AC$9</c:f>
              <c:numCache>
                <c:formatCode>"$"\ #,##0</c:formatCode>
                <c:ptCount val="26"/>
                <c:pt idx="0">
                  <c:v>5132000000</c:v>
                </c:pt>
                <c:pt idx="2">
                  <c:v>0</c:v>
                </c:pt>
                <c:pt idx="4">
                  <c:v>51192059</c:v>
                </c:pt>
                <c:pt idx="6">
                  <c:v>0</c:v>
                </c:pt>
                <c:pt idx="8">
                  <c:v>358258699.75999999</c:v>
                </c:pt>
                <c:pt idx="10">
                  <c:v>13763663.300000001</c:v>
                </c:pt>
                <c:pt idx="12">
                  <c:v>0</c:v>
                </c:pt>
                <c:pt idx="14">
                  <c:v>0</c:v>
                </c:pt>
                <c:pt idx="16">
                  <c:v>0</c:v>
                </c:pt>
                <c:pt idx="18">
                  <c:v>778083</c:v>
                </c:pt>
                <c:pt idx="20">
                  <c:v>0</c:v>
                </c:pt>
                <c:pt idx="22">
                  <c:v>0</c:v>
                </c:pt>
                <c:pt idx="24">
                  <c:v>5541450758.7600002</c:v>
                </c:pt>
              </c:numCache>
            </c:numRef>
          </c:val>
          <c:extLst>
            <c:ext xmlns:c15="http://schemas.microsoft.com/office/drawing/2012/chart" uri="{02D57815-91ED-43cb-92C2-25804820EDAC}">
              <c15:filteredCategoryTitle>
                <c15:cat>
                  <c:strRef>
                    <c:extLst>
                      <c:ext uri="{02D57815-91ED-43cb-92C2-25804820EDAC}">
                        <c15:formulaRef>
                          <c15:sqref>Social!$D$2:$Q$3</c15:sqref>
                        </c15:formulaRef>
                      </c:ext>
                    </c:extLst>
                    <c:strCache>
                      <c:ptCount val="13"/>
                      <c:pt idx="0">
                        <c:v>GEB</c:v>
                      </c:pt>
                      <c:pt idx="4">
                        <c:v>TGI</c:v>
                      </c:pt>
                      <c:pt idx="8">
                        <c:v>Cálidda</c:v>
                      </c:pt>
                      <c:pt idx="12">
                        <c:v>Contugas</c:v>
                      </c:pt>
                    </c:strCache>
                  </c:strRef>
                </c15:cat>
              </c15:filteredCategoryTitle>
            </c:ext>
            <c:ext xmlns:c16="http://schemas.microsoft.com/office/drawing/2014/chart" uri="{C3380CC4-5D6E-409C-BE32-E72D297353CC}">
              <c16:uniqueId val="{00000000-6766-4787-8007-3697AE15F70D}"/>
            </c:ext>
          </c:extLst>
        </c:ser>
        <c:ser>
          <c:idx val="1"/>
          <c:order val="1"/>
          <c:tx>
            <c:strRef>
              <c:f>Social!$B$10</c:f>
              <c:strCache>
                <c:ptCount val="1"/>
                <c:pt idx="0">
                  <c:v>Commercial investments</c:v>
                </c:pt>
              </c:strCache>
            </c:strRef>
          </c:tx>
          <c:spPr>
            <a:solidFill>
              <a:schemeClr val="accent5"/>
            </a:solidFill>
            <a:ln>
              <a:noFill/>
            </a:ln>
            <a:effectLst/>
          </c:spPr>
          <c:invertIfNegative val="0"/>
          <c:val>
            <c:numRef>
              <c:f>Social!$D$10:$AC$10</c:f>
              <c:numCache>
                <c:formatCode>"$"\ #,##0</c:formatCode>
                <c:ptCount val="26"/>
                <c:pt idx="0">
                  <c:v>1461700000</c:v>
                </c:pt>
                <c:pt idx="2">
                  <c:v>1255600000</c:v>
                </c:pt>
                <c:pt idx="4">
                  <c:v>0</c:v>
                </c:pt>
                <c:pt idx="6">
                  <c:v>0</c:v>
                </c:pt>
                <c:pt idx="8">
                  <c:v>443857366.75999999</c:v>
                </c:pt>
                <c:pt idx="10">
                  <c:v>1121193715.2</c:v>
                </c:pt>
                <c:pt idx="12">
                  <c:v>0</c:v>
                </c:pt>
                <c:pt idx="14">
                  <c:v>0</c:v>
                </c:pt>
                <c:pt idx="16">
                  <c:v>0</c:v>
                </c:pt>
                <c:pt idx="18">
                  <c:v>0</c:v>
                </c:pt>
                <c:pt idx="20">
                  <c:v>0</c:v>
                </c:pt>
                <c:pt idx="22">
                  <c:v>0</c:v>
                </c:pt>
                <c:pt idx="24">
                  <c:v>1905557366.76</c:v>
                </c:pt>
              </c:numCache>
            </c:numRef>
          </c:val>
          <c:extLst>
            <c:ext xmlns:c15="http://schemas.microsoft.com/office/drawing/2012/chart" uri="{02D57815-91ED-43cb-92C2-25804820EDAC}">
              <c15:filteredCategoryTitle>
                <c15:cat>
                  <c:strRef>
                    <c:extLst>
                      <c:ext uri="{02D57815-91ED-43cb-92C2-25804820EDAC}">
                        <c15:formulaRef>
                          <c15:sqref>Social!$D$2:$Q$3</c15:sqref>
                        </c15:formulaRef>
                      </c:ext>
                    </c:extLst>
                    <c:strCache>
                      <c:ptCount val="13"/>
                      <c:pt idx="0">
                        <c:v>GEB</c:v>
                      </c:pt>
                      <c:pt idx="4">
                        <c:v>TGI</c:v>
                      </c:pt>
                      <c:pt idx="8">
                        <c:v>Cálidda</c:v>
                      </c:pt>
                      <c:pt idx="12">
                        <c:v>Contugas</c:v>
                      </c:pt>
                    </c:strCache>
                  </c:strRef>
                </c15:cat>
              </c15:filteredCategoryTitle>
            </c:ext>
            <c:ext xmlns:c16="http://schemas.microsoft.com/office/drawing/2014/chart" uri="{C3380CC4-5D6E-409C-BE32-E72D297353CC}">
              <c16:uniqueId val="{00000001-6766-4787-8007-3697AE15F70D}"/>
            </c:ext>
          </c:extLst>
        </c:ser>
        <c:ser>
          <c:idx val="2"/>
          <c:order val="2"/>
          <c:tx>
            <c:strRef>
              <c:f>Social!$B$11</c:f>
              <c:strCache>
                <c:ptCount val="1"/>
                <c:pt idx="0">
                  <c:v>Investments in the communities</c:v>
                </c:pt>
              </c:strCache>
            </c:strRef>
          </c:tx>
          <c:spPr>
            <a:solidFill>
              <a:schemeClr val="accent5">
                <a:tint val="65000"/>
              </a:schemeClr>
            </a:solidFill>
            <a:ln>
              <a:noFill/>
            </a:ln>
            <a:effectLst/>
          </c:spPr>
          <c:invertIfNegative val="0"/>
          <c:val>
            <c:numRef>
              <c:f>Social!$D$11:$AC$11</c:f>
              <c:numCache>
                <c:formatCode>"$"\ #,##0</c:formatCode>
                <c:ptCount val="26"/>
                <c:pt idx="0">
                  <c:v>27610611433</c:v>
                </c:pt>
                <c:pt idx="2">
                  <c:v>32317229121</c:v>
                </c:pt>
                <c:pt idx="4">
                  <c:v>1917354381</c:v>
                </c:pt>
                <c:pt idx="6">
                  <c:v>2313965131.3000002</c:v>
                </c:pt>
                <c:pt idx="8">
                  <c:v>344517101.70999998</c:v>
                </c:pt>
                <c:pt idx="10">
                  <c:v>1783218792.3</c:v>
                </c:pt>
                <c:pt idx="12">
                  <c:v>165877632.68000001</c:v>
                </c:pt>
                <c:pt idx="14">
                  <c:v>57215684</c:v>
                </c:pt>
                <c:pt idx="16">
                  <c:v>228540094</c:v>
                </c:pt>
                <c:pt idx="18">
                  <c:v>257144160</c:v>
                </c:pt>
                <c:pt idx="20">
                  <c:v>2252249015.6599998</c:v>
                </c:pt>
                <c:pt idx="22">
                  <c:v>887257488</c:v>
                </c:pt>
                <c:pt idx="24">
                  <c:v>32519149658.049999</c:v>
                </c:pt>
              </c:numCache>
            </c:numRef>
          </c:val>
          <c:extLst>
            <c:ext xmlns:c15="http://schemas.microsoft.com/office/drawing/2012/chart" uri="{02D57815-91ED-43cb-92C2-25804820EDAC}">
              <c15:filteredCategoryTitle>
                <c15:cat>
                  <c:strRef>
                    <c:extLst>
                      <c:ext uri="{02D57815-91ED-43cb-92C2-25804820EDAC}">
                        <c15:formulaRef>
                          <c15:sqref>Social!$D$2:$Q$3</c15:sqref>
                        </c15:formulaRef>
                      </c:ext>
                    </c:extLst>
                    <c:strCache>
                      <c:ptCount val="13"/>
                      <c:pt idx="0">
                        <c:v>GEB</c:v>
                      </c:pt>
                      <c:pt idx="4">
                        <c:v>TGI</c:v>
                      </c:pt>
                      <c:pt idx="8">
                        <c:v>Cálidda</c:v>
                      </c:pt>
                      <c:pt idx="12">
                        <c:v>Contugas</c:v>
                      </c:pt>
                    </c:strCache>
                  </c:strRef>
                </c15:cat>
              </c15:filteredCategoryTitle>
            </c:ext>
            <c:ext xmlns:c16="http://schemas.microsoft.com/office/drawing/2014/chart" uri="{C3380CC4-5D6E-409C-BE32-E72D297353CC}">
              <c16:uniqueId val="{00000002-6766-4787-8007-3697AE15F70D}"/>
            </c:ext>
          </c:extLst>
        </c:ser>
        <c:dLbls>
          <c:showLegendKey val="0"/>
          <c:showVal val="0"/>
          <c:showCatName val="0"/>
          <c:showSerName val="0"/>
          <c:showPercent val="0"/>
          <c:showBubbleSize val="0"/>
        </c:dLbls>
        <c:gapWidth val="219"/>
        <c:overlap val="-27"/>
        <c:axId val="1183919024"/>
        <c:axId val="1183920688"/>
      </c:barChart>
      <c:catAx>
        <c:axId val="1183919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1183920688"/>
        <c:crosses val="autoZero"/>
        <c:auto val="1"/>
        <c:lblAlgn val="ctr"/>
        <c:lblOffset val="100"/>
        <c:noMultiLvlLbl val="0"/>
      </c:catAx>
      <c:valAx>
        <c:axId val="11839206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 #,##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1183919024"/>
        <c:crosses val="autoZero"/>
        <c:crossBetween val="between"/>
      </c:valAx>
      <c:spPr>
        <a:noFill/>
        <a:ln>
          <a:noFill/>
        </a:ln>
        <a:effectLst/>
      </c:spPr>
    </c:plotArea>
    <c:legend>
      <c:legendPos val="b"/>
      <c:layout>
        <c:manualLayout>
          <c:xMode val="edge"/>
          <c:yMode val="edge"/>
          <c:x val="7.6621436550751668E-2"/>
          <c:y val="0.86395534895487447"/>
          <c:w val="0.84675712689849669"/>
          <c:h val="6.7771558675647478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n-US" sz="1100" b="1">
                <a:latin typeface="Arial" panose="020B0604020202020204" pitchFamily="34" charset="0"/>
                <a:cs typeface="Arial" panose="020B0604020202020204" pitchFamily="34" charset="0"/>
              </a:rPr>
              <a:t>People</a:t>
            </a:r>
            <a:r>
              <a:rPr lang="en-US" sz="1100" b="1" baseline="0">
                <a:latin typeface="Arial" panose="020B0604020202020204" pitchFamily="34" charset="0"/>
                <a:cs typeface="Arial" panose="020B0604020202020204" pitchFamily="34" charset="0"/>
              </a:rPr>
              <a:t> Benefited from Social Investment in 2021</a:t>
            </a:r>
          </a:p>
          <a:p>
            <a:pPr>
              <a:defRPr sz="1100" b="1"/>
            </a:pPr>
            <a:r>
              <a:rPr lang="en-US" sz="1000" b="0" baseline="0">
                <a:solidFill>
                  <a:schemeClr val="bg1">
                    <a:lumMod val="65000"/>
                  </a:schemeClr>
                </a:solidFill>
                <a:latin typeface="Arial" panose="020B0604020202020204" pitchFamily="34" charset="0"/>
                <a:cs typeface="Arial" panose="020B0604020202020204" pitchFamily="34" charset="0"/>
              </a:rPr>
              <a:t>Beneficiarios de la inversión social</a:t>
            </a:r>
          </a:p>
        </c:rich>
      </c:tx>
      <c:layout>
        <c:manualLayout>
          <c:xMode val="edge"/>
          <c:yMode val="edge"/>
          <c:x val="0.17926656167979002"/>
          <c:y val="4.790419161676647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Social!$B$5</c:f>
              <c:strCache>
                <c:ptCount val="1"/>
                <c:pt idx="0">
                  <c:v>Number of beneficiaries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CA3-43D6-913A-9E1925A8A5A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CA3-43D6-913A-9E1925A8A5A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CA3-43D6-913A-9E1925A8A5A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CA3-43D6-913A-9E1925A8A5A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CA3-43D6-913A-9E1925A8A5A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CA3-43D6-913A-9E1925A8A5A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CA3-43D6-913A-9E1925A8A5A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CA3-43D6-913A-9E1925A8A5A1}"/>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CA3-43D6-913A-9E1925A8A5A1}"/>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CA3-43D6-913A-9E1925A8A5A1}"/>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CA3-43D6-913A-9E1925A8A5A1}"/>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CA3-43D6-913A-9E1925A8A5A1}"/>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7CA3-43D6-913A-9E1925A8A5A1}"/>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7CA3-43D6-913A-9E1925A8A5A1}"/>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7CA3-43D6-913A-9E1925A8A5A1}"/>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7CA3-43D6-913A-9E1925A8A5A1}"/>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7CA3-43D6-913A-9E1925A8A5A1}"/>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7CA3-43D6-913A-9E1925A8A5A1}"/>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7CA3-43D6-913A-9E1925A8A5A1}"/>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7CA3-43D6-913A-9E1925A8A5A1}"/>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7CA3-43D6-913A-9E1925A8A5A1}"/>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7CA3-43D6-913A-9E1925A8A5A1}"/>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7CA3-43D6-913A-9E1925A8A5A1}"/>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7CA3-43D6-913A-9E1925A8A5A1}"/>
              </c:ext>
            </c:extLst>
          </c:dPt>
          <c:dPt>
            <c:idx val="24"/>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31-7CA3-43D6-913A-9E1925A8A5A1}"/>
              </c:ext>
            </c:extLst>
          </c:dPt>
          <c:dPt>
            <c:idx val="25"/>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33-7CA3-43D6-913A-9E1925A8A5A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85000"/>
                        <a:lumOff val="1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Social!$D$5:$AC$5</c:f>
              <c:numCache>
                <c:formatCode>#,##0</c:formatCode>
                <c:ptCount val="26"/>
                <c:pt idx="0">
                  <c:v>84152</c:v>
                </c:pt>
                <c:pt idx="2">
                  <c:v>64020</c:v>
                </c:pt>
                <c:pt idx="4">
                  <c:v>11537</c:v>
                </c:pt>
                <c:pt idx="6">
                  <c:v>21910</c:v>
                </c:pt>
                <c:pt idx="8">
                  <c:v>96589</c:v>
                </c:pt>
                <c:pt idx="10">
                  <c:v>24675</c:v>
                </c:pt>
                <c:pt idx="12">
                  <c:v>1250</c:v>
                </c:pt>
                <c:pt idx="14">
                  <c:v>8229</c:v>
                </c:pt>
                <c:pt idx="16">
                  <c:v>69360</c:v>
                </c:pt>
                <c:pt idx="18">
                  <c:v>1180</c:v>
                </c:pt>
                <c:pt idx="20">
                  <c:v>20203</c:v>
                </c:pt>
                <c:pt idx="22">
                  <c:v>7000</c:v>
                </c:pt>
                <c:pt idx="24">
                  <c:v>283091</c:v>
                </c:pt>
              </c:numCache>
            </c:numRef>
          </c:val>
          <c:extLst>
            <c:ext xmlns:c15="http://schemas.microsoft.com/office/drawing/2012/chart" uri="{02D57815-91ED-43cb-92C2-25804820EDAC}">
              <c15:filteredCategoryTitle>
                <c15:cat>
                  <c:strRef>
                    <c:extLst>
                      <c:ext uri="{02D57815-91ED-43cb-92C2-25804820EDAC}">
                        <c15:formulaRef>
                          <c15:sqref>Social!$D$3:$AC$3</c15:sqref>
                        </c15:formulaRef>
                      </c:ext>
                    </c:extLst>
                    <c:strCache>
                      <c:ptCount val="25"/>
                      <c:pt idx="0">
                        <c:v>GEB</c:v>
                      </c:pt>
                      <c:pt idx="4">
                        <c:v>TGI</c:v>
                      </c:pt>
                      <c:pt idx="8">
                        <c:v>Cálidda</c:v>
                      </c:pt>
                      <c:pt idx="12">
                        <c:v>Contugas</c:v>
                      </c:pt>
                      <c:pt idx="16">
                        <c:v>ElectroDunas</c:v>
                      </c:pt>
                      <c:pt idx="20">
                        <c:v>Conecta</c:v>
                      </c:pt>
                      <c:pt idx="24">
                        <c:v>Total (COP)</c:v>
                      </c:pt>
                    </c:strCache>
                  </c:strRef>
                </c15:cat>
              </c15:filteredCategoryTitle>
            </c:ext>
            <c:ext xmlns:c16="http://schemas.microsoft.com/office/drawing/2014/chart" uri="{C3380CC4-5D6E-409C-BE32-E72D297353CC}">
              <c16:uniqueId val="{0000001C-3267-4DF6-97C7-434C9516812D}"/>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70008902887139113"/>
          <c:y val="0.34510820877929188"/>
          <c:w val="0.29724430446194228"/>
          <c:h val="0.53593097270026879"/>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CO" sz="1100" b="1">
                <a:latin typeface="Arial" panose="020B0604020202020204" pitchFamily="34" charset="0"/>
                <a:cs typeface="Arial" panose="020B0604020202020204" pitchFamily="34" charset="0"/>
              </a:rPr>
              <a:t>Salary Ratio</a:t>
            </a:r>
          </a:p>
          <a:p>
            <a:pPr>
              <a:defRPr sz="1200" b="1"/>
            </a:pPr>
            <a:r>
              <a:rPr lang="es-CO" sz="1000" b="0">
                <a:solidFill>
                  <a:schemeClr val="bg1">
                    <a:lumMod val="65000"/>
                  </a:schemeClr>
                </a:solidFill>
                <a:latin typeface="Arial" panose="020B0604020202020204" pitchFamily="34" charset="0"/>
                <a:cs typeface="Arial" panose="020B0604020202020204" pitchFamily="34" charset="0"/>
              </a:rPr>
              <a:t>Ratio Salarial</a:t>
            </a:r>
          </a:p>
        </c:rich>
      </c:tx>
      <c:layout>
        <c:manualLayout>
          <c:xMode val="edge"/>
          <c:yMode val="edge"/>
          <c:x val="0.39766657616073853"/>
          <c:y val="4.584527220630372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6.0262467191601048E-2"/>
          <c:y val="0.1799044890162369"/>
          <c:w val="0.91445017648655991"/>
          <c:h val="0.55256307861230813"/>
        </c:manualLayout>
      </c:layout>
      <c:barChart>
        <c:barDir val="col"/>
        <c:grouping val="clustered"/>
        <c:varyColors val="0"/>
        <c:ser>
          <c:idx val="0"/>
          <c:order val="0"/>
          <c:tx>
            <c:strRef>
              <c:f>Social!$B$120</c:f>
              <c:strCache>
                <c:ptCount val="1"/>
                <c:pt idx="0">
                  <c:v>Senior Management</c:v>
                </c:pt>
              </c:strCache>
            </c:strRef>
          </c:tx>
          <c:spPr>
            <a:solidFill>
              <a:schemeClr val="accent1"/>
            </a:solidFill>
            <a:ln>
              <a:noFill/>
            </a:ln>
            <a:effectLst/>
          </c:spPr>
          <c:invertIfNegative val="0"/>
          <c:val>
            <c:numRef>
              <c:f>Social!$D$120:$AW$120</c:f>
              <c:numCache>
                <c:formatCode>General</c:formatCode>
                <c:ptCount val="46"/>
                <c:pt idx="0">
                  <c:v>0.95</c:v>
                </c:pt>
                <c:pt idx="1">
                  <c:v>0.86</c:v>
                </c:pt>
                <c:pt idx="2">
                  <c:v>0.71</c:v>
                </c:pt>
                <c:pt idx="3">
                  <c:v>0.71</c:v>
                </c:pt>
                <c:pt idx="4">
                  <c:v>0.73</c:v>
                </c:pt>
                <c:pt idx="5">
                  <c:v>0.98</c:v>
                </c:pt>
                <c:pt idx="6">
                  <c:v>1.06</c:v>
                </c:pt>
                <c:pt idx="7">
                  <c:v>1.25</c:v>
                </c:pt>
                <c:pt idx="8">
                  <c:v>1.29</c:v>
                </c:pt>
                <c:pt idx="9">
                  <c:v>1.29</c:v>
                </c:pt>
                <c:pt idx="10">
                  <c:v>0.81</c:v>
                </c:pt>
                <c:pt idx="11">
                  <c:v>0.74</c:v>
                </c:pt>
                <c:pt idx="12">
                  <c:v>0.76</c:v>
                </c:pt>
                <c:pt idx="13">
                  <c:v>0.8</c:v>
                </c:pt>
                <c:pt idx="14">
                  <c:v>0.74</c:v>
                </c:pt>
                <c:pt idx="15">
                  <c:v>0.85</c:v>
                </c:pt>
                <c:pt idx="16">
                  <c:v>0</c:v>
                </c:pt>
                <c:pt idx="17">
                  <c:v>0.57999999999999996</c:v>
                </c:pt>
                <c:pt idx="18">
                  <c:v>1.93</c:v>
                </c:pt>
                <c:pt idx="19">
                  <c:v>1.18</c:v>
                </c:pt>
                <c:pt idx="20">
                  <c:v>0</c:v>
                </c:pt>
                <c:pt idx="21">
                  <c:v>0</c:v>
                </c:pt>
                <c:pt idx="22">
                  <c:v>0</c:v>
                </c:pt>
                <c:pt idx="23">
                  <c:v>0</c:v>
                </c:pt>
                <c:pt idx="24">
                  <c:v>0</c:v>
                </c:pt>
                <c:pt idx="25">
                  <c:v>0</c:v>
                </c:pt>
                <c:pt idx="26">
                  <c:v>0</c:v>
                </c:pt>
                <c:pt idx="27">
                  <c:v>1.25</c:v>
                </c:pt>
                <c:pt idx="28">
                  <c:v>1.08</c:v>
                </c:pt>
                <c:pt idx="29">
                  <c:v>0.84</c:v>
                </c:pt>
              </c:numCache>
            </c:numRef>
          </c:val>
          <c:extLst>
            <c:ext xmlns:c15="http://schemas.microsoft.com/office/drawing/2012/chart" uri="{02D57815-91ED-43cb-92C2-25804820EDAC}">
              <c15:filteredCategoryTitle>
                <c15:cat>
                  <c:multiLvlStrRef>
                    <c:extLst>
                      <c:ext uri="{02D57815-91ED-43cb-92C2-25804820EDAC}">
                        <c15:formulaRef>
                          <c15:sqref>Social!$D$117:$AA$119</c15:sqref>
                        </c15:formulaRef>
                      </c:ext>
                    </c:extLst>
                    <c:multiLvlStrCache>
                      <c:ptCount val="24"/>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lvl>
                      <c:lvl>
                        <c:pt idx="0">
                          <c:v>GEB</c:v>
                        </c:pt>
                        <c:pt idx="5">
                          <c:v>TGI</c:v>
                        </c:pt>
                        <c:pt idx="10">
                          <c:v>Cálidda</c:v>
                        </c:pt>
                        <c:pt idx="15">
                          <c:v>Contugas</c:v>
                        </c:pt>
                        <c:pt idx="20">
                          <c:v>ElectroDunas</c:v>
                        </c:pt>
                      </c:lvl>
                    </c:multiLvlStrCache>
                  </c:multiLvlStrRef>
                </c15:cat>
              </c15:filteredCategoryTitle>
            </c:ext>
            <c:ext xmlns:c16="http://schemas.microsoft.com/office/drawing/2014/chart" uri="{C3380CC4-5D6E-409C-BE32-E72D297353CC}">
              <c16:uniqueId val="{00000000-6569-4676-8EB0-45932361C8AC}"/>
            </c:ext>
          </c:extLst>
        </c:ser>
        <c:ser>
          <c:idx val="1"/>
          <c:order val="1"/>
          <c:tx>
            <c:strRef>
              <c:f>Social!$B$121</c:f>
              <c:strCache>
                <c:ptCount val="1"/>
                <c:pt idx="0">
                  <c:v>Middle Management</c:v>
                </c:pt>
              </c:strCache>
            </c:strRef>
          </c:tx>
          <c:spPr>
            <a:solidFill>
              <a:schemeClr val="accent2"/>
            </a:solidFill>
            <a:ln>
              <a:noFill/>
            </a:ln>
            <a:effectLst/>
          </c:spPr>
          <c:invertIfNegative val="0"/>
          <c:val>
            <c:numRef>
              <c:f>Social!$D$121:$AW$121</c:f>
              <c:numCache>
                <c:formatCode>General</c:formatCode>
                <c:ptCount val="46"/>
                <c:pt idx="0">
                  <c:v>0.95</c:v>
                </c:pt>
                <c:pt idx="1">
                  <c:v>0.93</c:v>
                </c:pt>
                <c:pt idx="2">
                  <c:v>0.97</c:v>
                </c:pt>
                <c:pt idx="3">
                  <c:v>0.93</c:v>
                </c:pt>
                <c:pt idx="4">
                  <c:v>0.94</c:v>
                </c:pt>
                <c:pt idx="5">
                  <c:v>1.02</c:v>
                </c:pt>
                <c:pt idx="6">
                  <c:v>1</c:v>
                </c:pt>
                <c:pt idx="7">
                  <c:v>0.99</c:v>
                </c:pt>
                <c:pt idx="8">
                  <c:v>1</c:v>
                </c:pt>
                <c:pt idx="9">
                  <c:v>1.03</c:v>
                </c:pt>
                <c:pt idx="10">
                  <c:v>0.92</c:v>
                </c:pt>
                <c:pt idx="11">
                  <c:v>0.91</c:v>
                </c:pt>
                <c:pt idx="12">
                  <c:v>0.9</c:v>
                </c:pt>
                <c:pt idx="13">
                  <c:v>0.9</c:v>
                </c:pt>
                <c:pt idx="14">
                  <c:v>0.95</c:v>
                </c:pt>
                <c:pt idx="15">
                  <c:v>0.93</c:v>
                </c:pt>
                <c:pt idx="16">
                  <c:v>0.63</c:v>
                </c:pt>
                <c:pt idx="17">
                  <c:v>0.77</c:v>
                </c:pt>
                <c:pt idx="18">
                  <c:v>1.1100000000000001</c:v>
                </c:pt>
                <c:pt idx="19">
                  <c:v>1.5</c:v>
                </c:pt>
                <c:pt idx="20">
                  <c:v>0.92</c:v>
                </c:pt>
                <c:pt idx="21">
                  <c:v>0.9</c:v>
                </c:pt>
                <c:pt idx="22">
                  <c:v>0.95</c:v>
                </c:pt>
                <c:pt idx="23">
                  <c:v>0.95</c:v>
                </c:pt>
                <c:pt idx="24">
                  <c:v>0.95</c:v>
                </c:pt>
                <c:pt idx="25">
                  <c:v>0</c:v>
                </c:pt>
                <c:pt idx="26">
                  <c:v>0</c:v>
                </c:pt>
                <c:pt idx="27">
                  <c:v>0.87</c:v>
                </c:pt>
                <c:pt idx="28">
                  <c:v>0.85</c:v>
                </c:pt>
                <c:pt idx="29">
                  <c:v>0.88</c:v>
                </c:pt>
              </c:numCache>
            </c:numRef>
          </c:val>
          <c:extLst>
            <c:ext xmlns:c15="http://schemas.microsoft.com/office/drawing/2012/chart" uri="{02D57815-91ED-43cb-92C2-25804820EDAC}">
              <c15:filteredCategoryTitle>
                <c15:cat>
                  <c:multiLvlStrRef>
                    <c:extLst>
                      <c:ext uri="{02D57815-91ED-43cb-92C2-25804820EDAC}">
                        <c15:formulaRef>
                          <c15:sqref>Social!$D$117:$AA$119</c15:sqref>
                        </c15:formulaRef>
                      </c:ext>
                    </c:extLst>
                    <c:multiLvlStrCache>
                      <c:ptCount val="24"/>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lvl>
                      <c:lvl>
                        <c:pt idx="0">
                          <c:v>GEB</c:v>
                        </c:pt>
                        <c:pt idx="5">
                          <c:v>TGI</c:v>
                        </c:pt>
                        <c:pt idx="10">
                          <c:v>Cálidda</c:v>
                        </c:pt>
                        <c:pt idx="15">
                          <c:v>Contugas</c:v>
                        </c:pt>
                        <c:pt idx="20">
                          <c:v>ElectroDunas</c:v>
                        </c:pt>
                      </c:lvl>
                    </c:multiLvlStrCache>
                  </c:multiLvlStrRef>
                </c15:cat>
              </c15:filteredCategoryTitle>
            </c:ext>
            <c:ext xmlns:c16="http://schemas.microsoft.com/office/drawing/2014/chart" uri="{C3380CC4-5D6E-409C-BE32-E72D297353CC}">
              <c16:uniqueId val="{00000001-6569-4676-8EB0-45932361C8AC}"/>
            </c:ext>
          </c:extLst>
        </c:ser>
        <c:ser>
          <c:idx val="2"/>
          <c:order val="2"/>
          <c:tx>
            <c:strRef>
              <c:f>Social!$B$122</c:f>
              <c:strCache>
                <c:ptCount val="1"/>
                <c:pt idx="0">
                  <c:v>Advisors</c:v>
                </c:pt>
              </c:strCache>
            </c:strRef>
          </c:tx>
          <c:spPr>
            <a:solidFill>
              <a:schemeClr val="accent3"/>
            </a:solidFill>
            <a:ln>
              <a:noFill/>
            </a:ln>
            <a:effectLst/>
          </c:spPr>
          <c:invertIfNegative val="0"/>
          <c:val>
            <c:numRef>
              <c:f>Social!$D$122:$AW$122</c:f>
              <c:numCache>
                <c:formatCode>General</c:formatCode>
                <c:ptCount val="46"/>
                <c:pt idx="0">
                  <c:v>1.02</c:v>
                </c:pt>
                <c:pt idx="1">
                  <c:v>1.02</c:v>
                </c:pt>
                <c:pt idx="2">
                  <c:v>1.02</c:v>
                </c:pt>
                <c:pt idx="3">
                  <c:v>1.02</c:v>
                </c:pt>
                <c:pt idx="4">
                  <c:v>1</c:v>
                </c:pt>
                <c:pt idx="5">
                  <c:v>1</c:v>
                </c:pt>
                <c:pt idx="6">
                  <c:v>1</c:v>
                </c:pt>
                <c:pt idx="7">
                  <c:v>1</c:v>
                </c:pt>
                <c:pt idx="8">
                  <c:v>1</c:v>
                </c:pt>
                <c:pt idx="9">
                  <c:v>1</c:v>
                </c:pt>
                <c:pt idx="10">
                  <c:v>1.01</c:v>
                </c:pt>
                <c:pt idx="11">
                  <c:v>0.99</c:v>
                </c:pt>
                <c:pt idx="12">
                  <c:v>1.0900000000000001</c:v>
                </c:pt>
                <c:pt idx="13">
                  <c:v>1.1000000000000001</c:v>
                </c:pt>
                <c:pt idx="14">
                  <c:v>1.18</c:v>
                </c:pt>
                <c:pt idx="15">
                  <c:v>0.9</c:v>
                </c:pt>
                <c:pt idx="16">
                  <c:v>0.85</c:v>
                </c:pt>
                <c:pt idx="17">
                  <c:v>0.84</c:v>
                </c:pt>
                <c:pt idx="18">
                  <c:v>0.83</c:v>
                </c:pt>
                <c:pt idx="19">
                  <c:v>0.85</c:v>
                </c:pt>
                <c:pt idx="20">
                  <c:v>1.55</c:v>
                </c:pt>
                <c:pt idx="21">
                  <c:v>1.83</c:v>
                </c:pt>
                <c:pt idx="22">
                  <c:v>1.79</c:v>
                </c:pt>
                <c:pt idx="23">
                  <c:v>1.88</c:v>
                </c:pt>
                <c:pt idx="24">
                  <c:v>0.68</c:v>
                </c:pt>
                <c:pt idx="25">
                  <c:v>0</c:v>
                </c:pt>
                <c:pt idx="26">
                  <c:v>0</c:v>
                </c:pt>
                <c:pt idx="27">
                  <c:v>0</c:v>
                </c:pt>
                <c:pt idx="28">
                  <c:v>0</c:v>
                </c:pt>
                <c:pt idx="29">
                  <c:v>0</c:v>
                </c:pt>
              </c:numCache>
            </c:numRef>
          </c:val>
          <c:extLst>
            <c:ext xmlns:c15="http://schemas.microsoft.com/office/drawing/2012/chart" uri="{02D57815-91ED-43cb-92C2-25804820EDAC}">
              <c15:filteredCategoryTitle>
                <c15:cat>
                  <c:multiLvlStrRef>
                    <c:extLst>
                      <c:ext uri="{02D57815-91ED-43cb-92C2-25804820EDAC}">
                        <c15:formulaRef>
                          <c15:sqref>Social!$D$117:$AA$119</c15:sqref>
                        </c15:formulaRef>
                      </c:ext>
                    </c:extLst>
                    <c:multiLvlStrCache>
                      <c:ptCount val="24"/>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lvl>
                      <c:lvl>
                        <c:pt idx="0">
                          <c:v>GEB</c:v>
                        </c:pt>
                        <c:pt idx="5">
                          <c:v>TGI</c:v>
                        </c:pt>
                        <c:pt idx="10">
                          <c:v>Cálidda</c:v>
                        </c:pt>
                        <c:pt idx="15">
                          <c:v>Contugas</c:v>
                        </c:pt>
                        <c:pt idx="20">
                          <c:v>ElectroDunas</c:v>
                        </c:pt>
                      </c:lvl>
                    </c:multiLvlStrCache>
                  </c:multiLvlStrRef>
                </c15:cat>
              </c15:filteredCategoryTitle>
            </c:ext>
            <c:ext xmlns:c16="http://schemas.microsoft.com/office/drawing/2014/chart" uri="{C3380CC4-5D6E-409C-BE32-E72D297353CC}">
              <c16:uniqueId val="{00000002-6569-4676-8EB0-45932361C8AC}"/>
            </c:ext>
          </c:extLst>
        </c:ser>
        <c:ser>
          <c:idx val="3"/>
          <c:order val="3"/>
          <c:tx>
            <c:strRef>
              <c:f>Social!$B$123</c:f>
              <c:strCache>
                <c:ptCount val="1"/>
                <c:pt idx="0">
                  <c:v>Professionals</c:v>
                </c:pt>
              </c:strCache>
            </c:strRef>
          </c:tx>
          <c:spPr>
            <a:solidFill>
              <a:schemeClr val="accent4"/>
            </a:solidFill>
            <a:ln>
              <a:noFill/>
            </a:ln>
            <a:effectLst/>
          </c:spPr>
          <c:invertIfNegative val="0"/>
          <c:val>
            <c:numRef>
              <c:f>Social!$D$123:$AW$123</c:f>
              <c:numCache>
                <c:formatCode>General</c:formatCode>
                <c:ptCount val="46"/>
                <c:pt idx="0">
                  <c:v>0.99</c:v>
                </c:pt>
                <c:pt idx="1">
                  <c:v>0.96</c:v>
                </c:pt>
                <c:pt idx="2">
                  <c:v>0.95</c:v>
                </c:pt>
                <c:pt idx="3">
                  <c:v>1.01</c:v>
                </c:pt>
                <c:pt idx="4">
                  <c:v>0.96</c:v>
                </c:pt>
                <c:pt idx="5">
                  <c:v>0.9</c:v>
                </c:pt>
                <c:pt idx="6">
                  <c:v>0.9</c:v>
                </c:pt>
                <c:pt idx="7">
                  <c:v>0.92</c:v>
                </c:pt>
                <c:pt idx="8">
                  <c:v>0.95</c:v>
                </c:pt>
                <c:pt idx="9">
                  <c:v>0.94</c:v>
                </c:pt>
                <c:pt idx="10">
                  <c:v>0.71</c:v>
                </c:pt>
                <c:pt idx="11">
                  <c:v>0.91</c:v>
                </c:pt>
                <c:pt idx="12">
                  <c:v>0.89</c:v>
                </c:pt>
                <c:pt idx="13">
                  <c:v>1</c:v>
                </c:pt>
                <c:pt idx="14">
                  <c:v>0.93</c:v>
                </c:pt>
                <c:pt idx="15">
                  <c:v>0.92</c:v>
                </c:pt>
                <c:pt idx="16">
                  <c:v>0.8</c:v>
                </c:pt>
                <c:pt idx="17">
                  <c:v>3.35</c:v>
                </c:pt>
                <c:pt idx="18">
                  <c:v>0.96</c:v>
                </c:pt>
                <c:pt idx="19">
                  <c:v>1.01</c:v>
                </c:pt>
                <c:pt idx="20">
                  <c:v>1.34</c:v>
                </c:pt>
                <c:pt idx="21">
                  <c:v>1.24</c:v>
                </c:pt>
                <c:pt idx="22">
                  <c:v>1.0900000000000001</c:v>
                </c:pt>
                <c:pt idx="23">
                  <c:v>1.03</c:v>
                </c:pt>
                <c:pt idx="24">
                  <c:v>0.93</c:v>
                </c:pt>
                <c:pt idx="25">
                  <c:v>0</c:v>
                </c:pt>
                <c:pt idx="26">
                  <c:v>0</c:v>
                </c:pt>
                <c:pt idx="27">
                  <c:v>1.05</c:v>
                </c:pt>
                <c:pt idx="28">
                  <c:v>1.03</c:v>
                </c:pt>
                <c:pt idx="29">
                  <c:v>1.04</c:v>
                </c:pt>
              </c:numCache>
            </c:numRef>
          </c:val>
          <c:extLst>
            <c:ext xmlns:c15="http://schemas.microsoft.com/office/drawing/2012/chart" uri="{02D57815-91ED-43cb-92C2-25804820EDAC}">
              <c15:filteredCategoryTitle>
                <c15:cat>
                  <c:multiLvlStrRef>
                    <c:extLst>
                      <c:ext uri="{02D57815-91ED-43cb-92C2-25804820EDAC}">
                        <c15:formulaRef>
                          <c15:sqref>Social!$D$117:$AA$119</c15:sqref>
                        </c15:formulaRef>
                      </c:ext>
                    </c:extLst>
                    <c:multiLvlStrCache>
                      <c:ptCount val="24"/>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lvl>
                      <c:lvl>
                        <c:pt idx="0">
                          <c:v>GEB</c:v>
                        </c:pt>
                        <c:pt idx="5">
                          <c:v>TGI</c:v>
                        </c:pt>
                        <c:pt idx="10">
                          <c:v>Cálidda</c:v>
                        </c:pt>
                        <c:pt idx="15">
                          <c:v>Contugas</c:v>
                        </c:pt>
                        <c:pt idx="20">
                          <c:v>ElectroDunas</c:v>
                        </c:pt>
                      </c:lvl>
                    </c:multiLvlStrCache>
                  </c:multiLvlStrRef>
                </c15:cat>
              </c15:filteredCategoryTitle>
            </c:ext>
            <c:ext xmlns:c16="http://schemas.microsoft.com/office/drawing/2014/chart" uri="{C3380CC4-5D6E-409C-BE32-E72D297353CC}">
              <c16:uniqueId val="{00000003-6569-4676-8EB0-45932361C8AC}"/>
            </c:ext>
          </c:extLst>
        </c:ser>
        <c:ser>
          <c:idx val="4"/>
          <c:order val="4"/>
          <c:tx>
            <c:strRef>
              <c:f>Social!$B$124</c:f>
              <c:strCache>
                <c:ptCount val="1"/>
                <c:pt idx="0">
                  <c:v>Support/assistants</c:v>
                </c:pt>
              </c:strCache>
            </c:strRef>
          </c:tx>
          <c:spPr>
            <a:solidFill>
              <a:schemeClr val="accent5"/>
            </a:solidFill>
            <a:ln>
              <a:noFill/>
            </a:ln>
            <a:effectLst/>
          </c:spPr>
          <c:invertIfNegative val="0"/>
          <c:val>
            <c:numRef>
              <c:f>Social!$D$124:$AW$124</c:f>
              <c:numCache>
                <c:formatCode>General</c:formatCode>
                <c:ptCount val="46"/>
                <c:pt idx="0">
                  <c:v>0.88</c:v>
                </c:pt>
                <c:pt idx="1">
                  <c:v>0.87</c:v>
                </c:pt>
                <c:pt idx="2">
                  <c:v>0.88</c:v>
                </c:pt>
                <c:pt idx="3">
                  <c:v>0.79</c:v>
                </c:pt>
                <c:pt idx="4">
                  <c:v>0.82</c:v>
                </c:pt>
                <c:pt idx="5">
                  <c:v>0.83</c:v>
                </c:pt>
                <c:pt idx="6">
                  <c:v>0.86</c:v>
                </c:pt>
                <c:pt idx="7">
                  <c:v>0.87</c:v>
                </c:pt>
                <c:pt idx="8">
                  <c:v>0.87</c:v>
                </c:pt>
                <c:pt idx="9">
                  <c:v>0.91</c:v>
                </c:pt>
                <c:pt idx="10">
                  <c:v>2.2599999999999998</c:v>
                </c:pt>
                <c:pt idx="11">
                  <c:v>1.24</c:v>
                </c:pt>
                <c:pt idx="12">
                  <c:v>1.25</c:v>
                </c:pt>
                <c:pt idx="13">
                  <c:v>0.8</c:v>
                </c:pt>
                <c:pt idx="14">
                  <c:v>1.1000000000000001</c:v>
                </c:pt>
                <c:pt idx="15">
                  <c:v>0.78</c:v>
                </c:pt>
                <c:pt idx="16">
                  <c:v>0.72</c:v>
                </c:pt>
                <c:pt idx="17">
                  <c:v>0.9</c:v>
                </c:pt>
                <c:pt idx="18">
                  <c:v>0.72</c:v>
                </c:pt>
                <c:pt idx="19">
                  <c:v>0.85</c:v>
                </c:pt>
                <c:pt idx="20">
                  <c:v>0.97</c:v>
                </c:pt>
                <c:pt idx="21">
                  <c:v>0.97</c:v>
                </c:pt>
                <c:pt idx="22">
                  <c:v>0.97</c:v>
                </c:pt>
                <c:pt idx="23">
                  <c:v>0.97</c:v>
                </c:pt>
                <c:pt idx="24">
                  <c:v>0.94</c:v>
                </c:pt>
                <c:pt idx="25">
                  <c:v>0</c:v>
                </c:pt>
                <c:pt idx="26">
                  <c:v>0</c:v>
                </c:pt>
                <c:pt idx="27">
                  <c:v>0.75</c:v>
                </c:pt>
                <c:pt idx="28">
                  <c:v>0.75</c:v>
                </c:pt>
                <c:pt idx="29">
                  <c:v>0.8</c:v>
                </c:pt>
              </c:numCache>
            </c:numRef>
          </c:val>
          <c:extLst>
            <c:ext xmlns:c15="http://schemas.microsoft.com/office/drawing/2012/chart" uri="{02D57815-91ED-43cb-92C2-25804820EDAC}">
              <c15:filteredCategoryTitle>
                <c15:cat>
                  <c:multiLvlStrRef>
                    <c:extLst>
                      <c:ext uri="{02D57815-91ED-43cb-92C2-25804820EDAC}">
                        <c15:formulaRef>
                          <c15:sqref>Social!$D$117:$AA$119</c15:sqref>
                        </c15:formulaRef>
                      </c:ext>
                    </c:extLst>
                    <c:multiLvlStrCache>
                      <c:ptCount val="24"/>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lvl>
                      <c:lvl>
                        <c:pt idx="0">
                          <c:v>GEB</c:v>
                        </c:pt>
                        <c:pt idx="5">
                          <c:v>TGI</c:v>
                        </c:pt>
                        <c:pt idx="10">
                          <c:v>Cálidda</c:v>
                        </c:pt>
                        <c:pt idx="15">
                          <c:v>Contugas</c:v>
                        </c:pt>
                        <c:pt idx="20">
                          <c:v>ElectroDunas</c:v>
                        </c:pt>
                      </c:lvl>
                    </c:multiLvlStrCache>
                  </c:multiLvlStrRef>
                </c15:cat>
              </c15:filteredCategoryTitle>
            </c:ext>
            <c:ext xmlns:c16="http://schemas.microsoft.com/office/drawing/2014/chart" uri="{C3380CC4-5D6E-409C-BE32-E72D297353CC}">
              <c16:uniqueId val="{00000004-6569-4676-8EB0-45932361C8AC}"/>
            </c:ext>
          </c:extLst>
        </c:ser>
        <c:dLbls>
          <c:showLegendKey val="0"/>
          <c:showVal val="0"/>
          <c:showCatName val="0"/>
          <c:showSerName val="0"/>
          <c:showPercent val="0"/>
          <c:showBubbleSize val="0"/>
        </c:dLbls>
        <c:gapWidth val="219"/>
        <c:overlap val="-27"/>
        <c:axId val="1183930256"/>
        <c:axId val="1183920272"/>
      </c:barChart>
      <c:catAx>
        <c:axId val="1183930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1183920272"/>
        <c:crosses val="autoZero"/>
        <c:auto val="1"/>
        <c:lblAlgn val="ctr"/>
        <c:lblOffset val="100"/>
        <c:noMultiLvlLbl val="0"/>
      </c:catAx>
      <c:valAx>
        <c:axId val="1183920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83930256"/>
        <c:crosses val="autoZero"/>
        <c:crossBetween val="between"/>
      </c:valAx>
      <c:spPr>
        <a:noFill/>
        <a:ln>
          <a:noFill/>
        </a:ln>
        <a:effectLst/>
      </c:spPr>
    </c:plotArea>
    <c:legend>
      <c:legendPos val="b"/>
      <c:layout>
        <c:manualLayout>
          <c:xMode val="edge"/>
          <c:yMode val="edge"/>
          <c:x val="0.11290542130509548"/>
          <c:y val="0.90114568057216349"/>
          <c:w val="0.78798226083808487"/>
          <c:h val="6.447036527310877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 </a:t>
            </a:r>
            <a:r>
              <a:rPr lang="en-US" sz="1100" b="1">
                <a:latin typeface="Arial" panose="020B0604020202020204" pitchFamily="34" charset="0"/>
                <a:cs typeface="Arial" panose="020B0604020202020204" pitchFamily="34" charset="0"/>
              </a:rPr>
              <a:t>Hiring</a:t>
            </a:r>
            <a:r>
              <a:rPr lang="en-US" sz="1100" b="1" baseline="0">
                <a:latin typeface="Arial" panose="020B0604020202020204" pitchFamily="34" charset="0"/>
                <a:cs typeface="Arial" panose="020B0604020202020204" pitchFamily="34" charset="0"/>
              </a:rPr>
              <a:t> and </a:t>
            </a:r>
            <a:r>
              <a:rPr lang="en-US" sz="1100" b="1">
                <a:latin typeface="Arial" panose="020B0604020202020204" pitchFamily="34" charset="0"/>
                <a:cs typeface="Arial" panose="020B0604020202020204" pitchFamily="34" charset="0"/>
              </a:rPr>
              <a:t>Promotions </a:t>
            </a:r>
          </a:p>
          <a:p>
            <a:pPr>
              <a:defRPr sz="1200" b="1"/>
            </a:pPr>
            <a:r>
              <a:rPr lang="en-US" sz="1000" b="0">
                <a:solidFill>
                  <a:schemeClr val="bg1">
                    <a:lumMod val="65000"/>
                  </a:schemeClr>
                </a:solidFill>
                <a:latin typeface="Arial" panose="020B0604020202020204" pitchFamily="34" charset="0"/>
                <a:cs typeface="Arial" panose="020B0604020202020204" pitchFamily="34" charset="0"/>
              </a:rPr>
              <a:t>Contrataciones y ascensos</a:t>
            </a:r>
          </a:p>
        </c:rich>
      </c:tx>
      <c:layout>
        <c:manualLayout>
          <c:xMode val="edge"/>
          <c:yMode val="edge"/>
          <c:x val="0.36067847769028871"/>
          <c:y val="2.6897214217098942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6.7926509186351708E-2"/>
          <c:y val="0.17325648414985595"/>
          <c:w val="0.90588301462317211"/>
          <c:h val="0.44767160589076221"/>
        </c:manualLayout>
      </c:layout>
      <c:barChart>
        <c:barDir val="col"/>
        <c:grouping val="clustered"/>
        <c:varyColors val="0"/>
        <c:ser>
          <c:idx val="0"/>
          <c:order val="0"/>
          <c:tx>
            <c:strRef>
              <c:f>Social!$B$108</c:f>
              <c:strCache>
                <c:ptCount val="1"/>
                <c:pt idx="0">
                  <c:v>Total number of new hires</c:v>
                </c:pt>
              </c:strCache>
            </c:strRef>
          </c:tx>
          <c:spPr>
            <a:solidFill>
              <a:schemeClr val="accent1"/>
            </a:solidFill>
            <a:ln>
              <a:noFill/>
            </a:ln>
            <a:effectLst/>
          </c:spPr>
          <c:invertIfNegative val="0"/>
          <c:val>
            <c:numRef>
              <c:f>Social!$D$108:$AU$108</c:f>
              <c:numCache>
                <c:formatCode>General</c:formatCode>
                <c:ptCount val="44"/>
                <c:pt idx="0">
                  <c:v>100</c:v>
                </c:pt>
                <c:pt idx="1">
                  <c:v>136</c:v>
                </c:pt>
                <c:pt idx="2">
                  <c:v>123</c:v>
                </c:pt>
                <c:pt idx="3">
                  <c:v>146</c:v>
                </c:pt>
                <c:pt idx="4">
                  <c:v>67</c:v>
                </c:pt>
                <c:pt idx="5">
                  <c:v>19</c:v>
                </c:pt>
                <c:pt idx="6">
                  <c:v>56</c:v>
                </c:pt>
                <c:pt idx="7">
                  <c:v>11</c:v>
                </c:pt>
                <c:pt idx="8">
                  <c:v>25</c:v>
                </c:pt>
                <c:pt idx="9">
                  <c:v>26</c:v>
                </c:pt>
                <c:pt idx="10">
                  <c:v>51</c:v>
                </c:pt>
                <c:pt idx="11">
                  <c:v>48</c:v>
                </c:pt>
                <c:pt idx="12">
                  <c:v>46</c:v>
                </c:pt>
                <c:pt idx="13">
                  <c:v>30</c:v>
                </c:pt>
                <c:pt idx="14">
                  <c:v>21</c:v>
                </c:pt>
                <c:pt idx="15">
                  <c:v>23</c:v>
                </c:pt>
                <c:pt idx="16">
                  <c:v>22</c:v>
                </c:pt>
                <c:pt idx="17">
                  <c:v>11</c:v>
                </c:pt>
                <c:pt idx="18">
                  <c:v>11</c:v>
                </c:pt>
                <c:pt idx="19">
                  <c:v>12</c:v>
                </c:pt>
                <c:pt idx="20">
                  <c:v>24</c:v>
                </c:pt>
                <c:pt idx="21">
                  <c:v>7</c:v>
                </c:pt>
                <c:pt idx="22">
                  <c:v>46</c:v>
                </c:pt>
                <c:pt idx="23">
                  <c:v>27</c:v>
                </c:pt>
                <c:pt idx="24">
                  <c:v>27</c:v>
                </c:pt>
                <c:pt idx="25">
                  <c:v>51</c:v>
                </c:pt>
                <c:pt idx="26">
                  <c:v>25</c:v>
                </c:pt>
                <c:pt idx="27">
                  <c:v>17</c:v>
                </c:pt>
                <c:pt idx="28">
                  <c:v>15</c:v>
                </c:pt>
                <c:pt idx="29">
                  <c:v>19</c:v>
                </c:pt>
              </c:numCache>
            </c:numRef>
          </c:val>
          <c:extLst>
            <c:ext xmlns:c15="http://schemas.microsoft.com/office/drawing/2012/chart" uri="{02D57815-91ED-43cb-92C2-25804820EDAC}">
              <c15:filteredCategoryTitle>
                <c15:cat>
                  <c:multiLvlStrRef>
                    <c:extLst>
                      <c:ext uri="{02D57815-91ED-43cb-92C2-25804820EDAC}">
                        <c15:formulaRef>
                          <c15:sqref>Social!$D$106:$AA$107</c15:sqref>
                        </c15:formulaRef>
                      </c:ext>
                    </c:extLst>
                    <c:multiLvlStrCache>
                      <c:ptCount val="24"/>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lvl>
                      <c:lvl>
                        <c:pt idx="0">
                          <c:v>GEB</c:v>
                        </c:pt>
                        <c:pt idx="5">
                          <c:v>TGI</c:v>
                        </c:pt>
                        <c:pt idx="10">
                          <c:v>Cálidda</c:v>
                        </c:pt>
                        <c:pt idx="15">
                          <c:v>Contugas</c:v>
                        </c:pt>
                        <c:pt idx="20">
                          <c:v>ElectroDunas</c:v>
                        </c:pt>
                      </c:lvl>
                    </c:multiLvlStrCache>
                  </c:multiLvlStrRef>
                </c15:cat>
              </c15:filteredCategoryTitle>
            </c:ext>
            <c:ext xmlns:c16="http://schemas.microsoft.com/office/drawing/2014/chart" uri="{C3380CC4-5D6E-409C-BE32-E72D297353CC}">
              <c16:uniqueId val="{00000000-A198-4AA9-BD27-4CEFD042CF8D}"/>
            </c:ext>
          </c:extLst>
        </c:ser>
        <c:ser>
          <c:idx val="1"/>
          <c:order val="1"/>
          <c:tx>
            <c:strRef>
              <c:f>Social!$B$109</c:f>
              <c:strCache>
                <c:ptCount val="1"/>
                <c:pt idx="0">
                  <c:v>Vacancies filled by internal candidates</c:v>
                </c:pt>
              </c:strCache>
            </c:strRef>
          </c:tx>
          <c:spPr>
            <a:solidFill>
              <a:schemeClr val="accent2"/>
            </a:solidFill>
            <a:ln>
              <a:noFill/>
            </a:ln>
            <a:effectLst/>
          </c:spPr>
          <c:invertIfNegative val="0"/>
          <c:val>
            <c:numRef>
              <c:f>Social!$D$109:$AU$109</c:f>
              <c:numCache>
                <c:formatCode>General</c:formatCode>
                <c:ptCount val="44"/>
                <c:pt idx="0">
                  <c:v>9</c:v>
                </c:pt>
                <c:pt idx="1">
                  <c:v>26</c:v>
                </c:pt>
                <c:pt idx="2">
                  <c:v>30</c:v>
                </c:pt>
                <c:pt idx="3">
                  <c:v>48</c:v>
                </c:pt>
                <c:pt idx="4">
                  <c:v>42</c:v>
                </c:pt>
                <c:pt idx="5">
                  <c:v>11</c:v>
                </c:pt>
                <c:pt idx="6">
                  <c:v>17</c:v>
                </c:pt>
                <c:pt idx="7">
                  <c:v>9</c:v>
                </c:pt>
                <c:pt idx="8">
                  <c:v>11</c:v>
                </c:pt>
                <c:pt idx="9">
                  <c:v>18</c:v>
                </c:pt>
                <c:pt idx="10">
                  <c:v>26</c:v>
                </c:pt>
                <c:pt idx="11">
                  <c:v>26</c:v>
                </c:pt>
                <c:pt idx="12">
                  <c:v>17</c:v>
                </c:pt>
                <c:pt idx="13">
                  <c:v>15</c:v>
                </c:pt>
                <c:pt idx="14">
                  <c:v>17</c:v>
                </c:pt>
                <c:pt idx="15">
                  <c:v>2</c:v>
                </c:pt>
                <c:pt idx="16">
                  <c:v>5</c:v>
                </c:pt>
                <c:pt idx="17">
                  <c:v>1</c:v>
                </c:pt>
                <c:pt idx="18">
                  <c:v>2</c:v>
                </c:pt>
                <c:pt idx="19">
                  <c:v>4</c:v>
                </c:pt>
                <c:pt idx="20">
                  <c:v>1</c:v>
                </c:pt>
                <c:pt idx="21">
                  <c:v>2</c:v>
                </c:pt>
                <c:pt idx="22">
                  <c:v>3</c:v>
                </c:pt>
                <c:pt idx="23">
                  <c:v>1</c:v>
                </c:pt>
                <c:pt idx="24">
                  <c:v>3</c:v>
                </c:pt>
                <c:pt idx="25">
                  <c:v>24</c:v>
                </c:pt>
                <c:pt idx="26">
                  <c:v>7</c:v>
                </c:pt>
                <c:pt idx="27">
                  <c:v>9</c:v>
                </c:pt>
                <c:pt idx="28">
                  <c:v>4</c:v>
                </c:pt>
                <c:pt idx="29">
                  <c:v>4</c:v>
                </c:pt>
              </c:numCache>
            </c:numRef>
          </c:val>
          <c:extLst>
            <c:ext xmlns:c15="http://schemas.microsoft.com/office/drawing/2012/chart" uri="{02D57815-91ED-43cb-92C2-25804820EDAC}">
              <c15:filteredCategoryTitle>
                <c15:cat>
                  <c:multiLvlStrRef>
                    <c:extLst>
                      <c:ext uri="{02D57815-91ED-43cb-92C2-25804820EDAC}">
                        <c15:formulaRef>
                          <c15:sqref>Social!$D$106:$AA$107</c15:sqref>
                        </c15:formulaRef>
                      </c:ext>
                    </c:extLst>
                    <c:multiLvlStrCache>
                      <c:ptCount val="24"/>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lvl>
                      <c:lvl>
                        <c:pt idx="0">
                          <c:v>GEB</c:v>
                        </c:pt>
                        <c:pt idx="5">
                          <c:v>TGI</c:v>
                        </c:pt>
                        <c:pt idx="10">
                          <c:v>Cálidda</c:v>
                        </c:pt>
                        <c:pt idx="15">
                          <c:v>Contugas</c:v>
                        </c:pt>
                        <c:pt idx="20">
                          <c:v>ElectroDunas</c:v>
                        </c:pt>
                      </c:lvl>
                    </c:multiLvlStrCache>
                  </c:multiLvlStrRef>
                </c15:cat>
              </c15:filteredCategoryTitle>
            </c:ext>
            <c:ext xmlns:c16="http://schemas.microsoft.com/office/drawing/2014/chart" uri="{C3380CC4-5D6E-409C-BE32-E72D297353CC}">
              <c16:uniqueId val="{00000001-A198-4AA9-BD27-4CEFD042CF8D}"/>
            </c:ext>
          </c:extLst>
        </c:ser>
        <c:ser>
          <c:idx val="2"/>
          <c:order val="2"/>
          <c:tx>
            <c:strRef>
              <c:f>Social!$B$110</c:f>
              <c:strCache>
                <c:ptCount val="1"/>
                <c:pt idx="0">
                  <c:v>Vacancies filled by women</c:v>
                </c:pt>
              </c:strCache>
            </c:strRef>
          </c:tx>
          <c:spPr>
            <a:solidFill>
              <a:schemeClr val="accent3"/>
            </a:solidFill>
            <a:ln>
              <a:noFill/>
            </a:ln>
            <a:effectLst/>
          </c:spPr>
          <c:invertIfNegative val="0"/>
          <c:val>
            <c:numRef>
              <c:f>Social!$D$110:$AU$110</c:f>
              <c:numCache>
                <c:formatCode>General</c:formatCode>
                <c:ptCount val="44"/>
                <c:pt idx="0">
                  <c:v>49</c:v>
                </c:pt>
                <c:pt idx="1">
                  <c:v>85</c:v>
                </c:pt>
                <c:pt idx="2">
                  <c:v>74</c:v>
                </c:pt>
                <c:pt idx="3">
                  <c:v>93</c:v>
                </c:pt>
                <c:pt idx="4">
                  <c:v>31</c:v>
                </c:pt>
                <c:pt idx="5">
                  <c:v>5</c:v>
                </c:pt>
                <c:pt idx="6">
                  <c:v>85</c:v>
                </c:pt>
                <c:pt idx="7">
                  <c:v>4</c:v>
                </c:pt>
                <c:pt idx="8">
                  <c:v>10</c:v>
                </c:pt>
                <c:pt idx="9">
                  <c:v>14</c:v>
                </c:pt>
                <c:pt idx="10">
                  <c:v>23</c:v>
                </c:pt>
                <c:pt idx="11">
                  <c:v>10</c:v>
                </c:pt>
                <c:pt idx="12">
                  <c:v>19</c:v>
                </c:pt>
                <c:pt idx="13">
                  <c:v>9</c:v>
                </c:pt>
                <c:pt idx="14">
                  <c:v>6</c:v>
                </c:pt>
                <c:pt idx="15">
                  <c:v>6</c:v>
                </c:pt>
                <c:pt idx="16">
                  <c:v>10</c:v>
                </c:pt>
                <c:pt idx="17">
                  <c:v>5</c:v>
                </c:pt>
                <c:pt idx="18">
                  <c:v>1</c:v>
                </c:pt>
                <c:pt idx="19">
                  <c:v>1</c:v>
                </c:pt>
                <c:pt idx="20">
                  <c:v>5</c:v>
                </c:pt>
                <c:pt idx="21">
                  <c:v>4</c:v>
                </c:pt>
                <c:pt idx="22">
                  <c:v>10</c:v>
                </c:pt>
                <c:pt idx="23">
                  <c:v>10</c:v>
                </c:pt>
                <c:pt idx="24">
                  <c:v>12</c:v>
                </c:pt>
                <c:pt idx="25">
                  <c:v>19</c:v>
                </c:pt>
                <c:pt idx="26">
                  <c:v>13</c:v>
                </c:pt>
                <c:pt idx="27">
                  <c:v>7</c:v>
                </c:pt>
                <c:pt idx="28">
                  <c:v>12</c:v>
                </c:pt>
                <c:pt idx="29">
                  <c:v>9</c:v>
                </c:pt>
              </c:numCache>
            </c:numRef>
          </c:val>
          <c:extLst>
            <c:ext xmlns:c15="http://schemas.microsoft.com/office/drawing/2012/chart" uri="{02D57815-91ED-43cb-92C2-25804820EDAC}">
              <c15:filteredCategoryTitle>
                <c15:cat>
                  <c:multiLvlStrRef>
                    <c:extLst>
                      <c:ext uri="{02D57815-91ED-43cb-92C2-25804820EDAC}">
                        <c15:formulaRef>
                          <c15:sqref>Social!$D$106:$AA$107</c15:sqref>
                        </c15:formulaRef>
                      </c:ext>
                    </c:extLst>
                    <c:multiLvlStrCache>
                      <c:ptCount val="24"/>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lvl>
                      <c:lvl>
                        <c:pt idx="0">
                          <c:v>GEB</c:v>
                        </c:pt>
                        <c:pt idx="5">
                          <c:v>TGI</c:v>
                        </c:pt>
                        <c:pt idx="10">
                          <c:v>Cálidda</c:v>
                        </c:pt>
                        <c:pt idx="15">
                          <c:v>Contugas</c:v>
                        </c:pt>
                        <c:pt idx="20">
                          <c:v>ElectroDunas</c:v>
                        </c:pt>
                      </c:lvl>
                    </c:multiLvlStrCache>
                  </c:multiLvlStrRef>
                </c15:cat>
              </c15:filteredCategoryTitle>
            </c:ext>
            <c:ext xmlns:c16="http://schemas.microsoft.com/office/drawing/2014/chart" uri="{C3380CC4-5D6E-409C-BE32-E72D297353CC}">
              <c16:uniqueId val="{00000002-A198-4AA9-BD27-4CEFD042CF8D}"/>
            </c:ext>
          </c:extLst>
        </c:ser>
        <c:ser>
          <c:idx val="3"/>
          <c:order val="3"/>
          <c:tx>
            <c:strRef>
              <c:f>Social!$B$111</c:f>
              <c:strCache>
                <c:ptCount val="1"/>
                <c:pt idx="0">
                  <c:v>Vacancies filled by men</c:v>
                </c:pt>
              </c:strCache>
            </c:strRef>
          </c:tx>
          <c:spPr>
            <a:solidFill>
              <a:schemeClr val="accent4"/>
            </a:solidFill>
            <a:ln>
              <a:noFill/>
            </a:ln>
            <a:effectLst/>
          </c:spPr>
          <c:invertIfNegative val="0"/>
          <c:val>
            <c:numRef>
              <c:f>Social!$D$111:$AU$111</c:f>
              <c:numCache>
                <c:formatCode>General</c:formatCode>
                <c:ptCount val="44"/>
                <c:pt idx="0">
                  <c:v>60</c:v>
                </c:pt>
                <c:pt idx="1">
                  <c:v>77</c:v>
                </c:pt>
                <c:pt idx="2">
                  <c:v>80</c:v>
                </c:pt>
                <c:pt idx="3">
                  <c:v>80</c:v>
                </c:pt>
                <c:pt idx="4">
                  <c:v>36</c:v>
                </c:pt>
                <c:pt idx="5">
                  <c:v>14</c:v>
                </c:pt>
                <c:pt idx="6">
                  <c:v>77</c:v>
                </c:pt>
                <c:pt idx="7">
                  <c:v>7</c:v>
                </c:pt>
                <c:pt idx="8">
                  <c:v>15</c:v>
                </c:pt>
                <c:pt idx="9">
                  <c:v>12</c:v>
                </c:pt>
                <c:pt idx="10">
                  <c:v>28</c:v>
                </c:pt>
                <c:pt idx="11">
                  <c:v>12</c:v>
                </c:pt>
                <c:pt idx="12">
                  <c:v>27</c:v>
                </c:pt>
                <c:pt idx="13">
                  <c:v>21</c:v>
                </c:pt>
                <c:pt idx="14">
                  <c:v>15</c:v>
                </c:pt>
                <c:pt idx="15">
                  <c:v>17</c:v>
                </c:pt>
                <c:pt idx="16">
                  <c:v>12</c:v>
                </c:pt>
                <c:pt idx="17">
                  <c:v>6</c:v>
                </c:pt>
                <c:pt idx="18">
                  <c:v>10</c:v>
                </c:pt>
                <c:pt idx="19">
                  <c:v>11</c:v>
                </c:pt>
                <c:pt idx="20">
                  <c:v>19</c:v>
                </c:pt>
                <c:pt idx="21">
                  <c:v>3</c:v>
                </c:pt>
                <c:pt idx="22">
                  <c:v>36</c:v>
                </c:pt>
                <c:pt idx="23">
                  <c:v>17</c:v>
                </c:pt>
                <c:pt idx="24">
                  <c:v>15</c:v>
                </c:pt>
                <c:pt idx="25">
                  <c:v>56</c:v>
                </c:pt>
                <c:pt idx="26">
                  <c:v>19</c:v>
                </c:pt>
                <c:pt idx="27">
                  <c:v>19</c:v>
                </c:pt>
                <c:pt idx="28">
                  <c:v>7</c:v>
                </c:pt>
                <c:pt idx="29">
                  <c:v>10</c:v>
                </c:pt>
              </c:numCache>
            </c:numRef>
          </c:val>
          <c:extLst>
            <c:ext xmlns:c15="http://schemas.microsoft.com/office/drawing/2012/chart" uri="{02D57815-91ED-43cb-92C2-25804820EDAC}">
              <c15:filteredCategoryTitle>
                <c15:cat>
                  <c:multiLvlStrRef>
                    <c:extLst>
                      <c:ext uri="{02D57815-91ED-43cb-92C2-25804820EDAC}">
                        <c15:formulaRef>
                          <c15:sqref>Social!$D$106:$AA$107</c15:sqref>
                        </c15:formulaRef>
                      </c:ext>
                    </c:extLst>
                    <c:multiLvlStrCache>
                      <c:ptCount val="24"/>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lvl>
                      <c:lvl>
                        <c:pt idx="0">
                          <c:v>GEB</c:v>
                        </c:pt>
                        <c:pt idx="5">
                          <c:v>TGI</c:v>
                        </c:pt>
                        <c:pt idx="10">
                          <c:v>Cálidda</c:v>
                        </c:pt>
                        <c:pt idx="15">
                          <c:v>Contugas</c:v>
                        </c:pt>
                        <c:pt idx="20">
                          <c:v>ElectroDunas</c:v>
                        </c:pt>
                      </c:lvl>
                    </c:multiLvlStrCache>
                  </c:multiLvlStrRef>
                </c15:cat>
              </c15:filteredCategoryTitle>
            </c:ext>
            <c:ext xmlns:c16="http://schemas.microsoft.com/office/drawing/2014/chart" uri="{C3380CC4-5D6E-409C-BE32-E72D297353CC}">
              <c16:uniqueId val="{00000003-A198-4AA9-BD27-4CEFD042CF8D}"/>
            </c:ext>
          </c:extLst>
        </c:ser>
        <c:ser>
          <c:idx val="4"/>
          <c:order val="4"/>
          <c:tx>
            <c:strRef>
              <c:f>Social!$B$112</c:f>
              <c:strCache>
                <c:ptCount val="1"/>
                <c:pt idx="0">
                  <c:v>Internal promotions for women</c:v>
                </c:pt>
              </c:strCache>
            </c:strRef>
          </c:tx>
          <c:spPr>
            <a:solidFill>
              <a:schemeClr val="accent5"/>
            </a:solidFill>
            <a:ln>
              <a:noFill/>
            </a:ln>
            <a:effectLst/>
          </c:spPr>
          <c:invertIfNegative val="0"/>
          <c:val>
            <c:numRef>
              <c:f>Social!$D$112:$AU$112</c:f>
              <c:numCache>
                <c:formatCode>General</c:formatCode>
                <c:ptCount val="44"/>
                <c:pt idx="0">
                  <c:v>4</c:v>
                </c:pt>
                <c:pt idx="1">
                  <c:v>17</c:v>
                </c:pt>
                <c:pt idx="2">
                  <c:v>15</c:v>
                </c:pt>
                <c:pt idx="3">
                  <c:v>24</c:v>
                </c:pt>
                <c:pt idx="4">
                  <c:v>23</c:v>
                </c:pt>
                <c:pt idx="5">
                  <c:v>2</c:v>
                </c:pt>
                <c:pt idx="6">
                  <c:v>6</c:v>
                </c:pt>
                <c:pt idx="7">
                  <c:v>2</c:v>
                </c:pt>
                <c:pt idx="8">
                  <c:v>1</c:v>
                </c:pt>
                <c:pt idx="9">
                  <c:v>4</c:v>
                </c:pt>
                <c:pt idx="10">
                  <c:v>0</c:v>
                </c:pt>
                <c:pt idx="11">
                  <c:v>0</c:v>
                </c:pt>
                <c:pt idx="12">
                  <c:v>0</c:v>
                </c:pt>
                <c:pt idx="13">
                  <c:v>0</c:v>
                </c:pt>
                <c:pt idx="14">
                  <c:v>6</c:v>
                </c:pt>
                <c:pt idx="15">
                  <c:v>0</c:v>
                </c:pt>
                <c:pt idx="16">
                  <c:v>0</c:v>
                </c:pt>
                <c:pt idx="17">
                  <c:v>1</c:v>
                </c:pt>
                <c:pt idx="18">
                  <c:v>2</c:v>
                </c:pt>
                <c:pt idx="19">
                  <c:v>0</c:v>
                </c:pt>
                <c:pt idx="20">
                  <c:v>1</c:v>
                </c:pt>
                <c:pt idx="21">
                  <c:v>3</c:v>
                </c:pt>
                <c:pt idx="22">
                  <c:v>1</c:v>
                </c:pt>
                <c:pt idx="23">
                  <c:v>1</c:v>
                </c:pt>
                <c:pt idx="24">
                  <c:v>0</c:v>
                </c:pt>
                <c:pt idx="25">
                  <c:v>4</c:v>
                </c:pt>
                <c:pt idx="26">
                  <c:v>1</c:v>
                </c:pt>
                <c:pt idx="27">
                  <c:v>1</c:v>
                </c:pt>
                <c:pt idx="28">
                  <c:v>3</c:v>
                </c:pt>
                <c:pt idx="29">
                  <c:v>1</c:v>
                </c:pt>
              </c:numCache>
            </c:numRef>
          </c:val>
          <c:extLst>
            <c:ext xmlns:c15="http://schemas.microsoft.com/office/drawing/2012/chart" uri="{02D57815-91ED-43cb-92C2-25804820EDAC}">
              <c15:filteredCategoryTitle>
                <c15:cat>
                  <c:multiLvlStrRef>
                    <c:extLst>
                      <c:ext uri="{02D57815-91ED-43cb-92C2-25804820EDAC}">
                        <c15:formulaRef>
                          <c15:sqref>Social!$D$106:$AA$107</c15:sqref>
                        </c15:formulaRef>
                      </c:ext>
                    </c:extLst>
                    <c:multiLvlStrCache>
                      <c:ptCount val="24"/>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lvl>
                      <c:lvl>
                        <c:pt idx="0">
                          <c:v>GEB</c:v>
                        </c:pt>
                        <c:pt idx="5">
                          <c:v>TGI</c:v>
                        </c:pt>
                        <c:pt idx="10">
                          <c:v>Cálidda</c:v>
                        </c:pt>
                        <c:pt idx="15">
                          <c:v>Contugas</c:v>
                        </c:pt>
                        <c:pt idx="20">
                          <c:v>ElectroDunas</c:v>
                        </c:pt>
                      </c:lvl>
                    </c:multiLvlStrCache>
                  </c:multiLvlStrRef>
                </c15:cat>
              </c15:filteredCategoryTitle>
            </c:ext>
            <c:ext xmlns:c16="http://schemas.microsoft.com/office/drawing/2014/chart" uri="{C3380CC4-5D6E-409C-BE32-E72D297353CC}">
              <c16:uniqueId val="{00000004-A198-4AA9-BD27-4CEFD042CF8D}"/>
            </c:ext>
          </c:extLst>
        </c:ser>
        <c:ser>
          <c:idx val="5"/>
          <c:order val="5"/>
          <c:tx>
            <c:strRef>
              <c:f>Social!$B$113</c:f>
              <c:strCache>
                <c:ptCount val="1"/>
                <c:pt idx="0">
                  <c:v>Internal promotions for men</c:v>
                </c:pt>
              </c:strCache>
            </c:strRef>
          </c:tx>
          <c:spPr>
            <a:solidFill>
              <a:schemeClr val="accent6"/>
            </a:solidFill>
            <a:ln>
              <a:noFill/>
            </a:ln>
            <a:effectLst/>
          </c:spPr>
          <c:invertIfNegative val="0"/>
          <c:val>
            <c:numRef>
              <c:f>Social!$D$113:$AU$113</c:f>
              <c:numCache>
                <c:formatCode>General</c:formatCode>
                <c:ptCount val="44"/>
                <c:pt idx="0">
                  <c:v>6</c:v>
                </c:pt>
                <c:pt idx="1">
                  <c:v>25</c:v>
                </c:pt>
                <c:pt idx="2">
                  <c:v>21</c:v>
                </c:pt>
                <c:pt idx="3">
                  <c:v>24</c:v>
                </c:pt>
                <c:pt idx="4">
                  <c:v>19</c:v>
                </c:pt>
                <c:pt idx="5">
                  <c:v>6</c:v>
                </c:pt>
                <c:pt idx="6">
                  <c:v>9</c:v>
                </c:pt>
                <c:pt idx="7">
                  <c:v>6</c:v>
                </c:pt>
                <c:pt idx="8">
                  <c:v>9</c:v>
                </c:pt>
                <c:pt idx="9">
                  <c:v>13</c:v>
                </c:pt>
                <c:pt idx="10">
                  <c:v>0</c:v>
                </c:pt>
                <c:pt idx="11">
                  <c:v>0</c:v>
                </c:pt>
                <c:pt idx="12">
                  <c:v>0</c:v>
                </c:pt>
                <c:pt idx="13">
                  <c:v>0</c:v>
                </c:pt>
                <c:pt idx="14">
                  <c:v>7</c:v>
                </c:pt>
                <c:pt idx="15">
                  <c:v>1</c:v>
                </c:pt>
                <c:pt idx="16">
                  <c:v>3</c:v>
                </c:pt>
                <c:pt idx="17">
                  <c:v>5</c:v>
                </c:pt>
                <c:pt idx="18">
                  <c:v>3</c:v>
                </c:pt>
                <c:pt idx="19">
                  <c:v>4</c:v>
                </c:pt>
                <c:pt idx="20">
                  <c:v>3</c:v>
                </c:pt>
                <c:pt idx="21">
                  <c:v>0</c:v>
                </c:pt>
                <c:pt idx="22">
                  <c:v>11</c:v>
                </c:pt>
                <c:pt idx="23">
                  <c:v>0</c:v>
                </c:pt>
                <c:pt idx="24">
                  <c:v>2</c:v>
                </c:pt>
                <c:pt idx="25">
                  <c:v>21</c:v>
                </c:pt>
                <c:pt idx="26">
                  <c:v>6</c:v>
                </c:pt>
                <c:pt idx="27">
                  <c:v>8</c:v>
                </c:pt>
                <c:pt idx="28">
                  <c:v>1</c:v>
                </c:pt>
                <c:pt idx="29">
                  <c:v>2</c:v>
                </c:pt>
              </c:numCache>
            </c:numRef>
          </c:val>
          <c:extLst>
            <c:ext xmlns:c15="http://schemas.microsoft.com/office/drawing/2012/chart" uri="{02D57815-91ED-43cb-92C2-25804820EDAC}">
              <c15:filteredCategoryTitle>
                <c15:cat>
                  <c:multiLvlStrRef>
                    <c:extLst>
                      <c:ext uri="{02D57815-91ED-43cb-92C2-25804820EDAC}">
                        <c15:formulaRef>
                          <c15:sqref>Social!$D$106:$AA$107</c15:sqref>
                        </c15:formulaRef>
                      </c:ext>
                    </c:extLst>
                    <c:multiLvlStrCache>
                      <c:ptCount val="24"/>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lvl>
                      <c:lvl>
                        <c:pt idx="0">
                          <c:v>GEB</c:v>
                        </c:pt>
                        <c:pt idx="5">
                          <c:v>TGI</c:v>
                        </c:pt>
                        <c:pt idx="10">
                          <c:v>Cálidda</c:v>
                        </c:pt>
                        <c:pt idx="15">
                          <c:v>Contugas</c:v>
                        </c:pt>
                        <c:pt idx="20">
                          <c:v>ElectroDunas</c:v>
                        </c:pt>
                      </c:lvl>
                    </c:multiLvlStrCache>
                  </c:multiLvlStrRef>
                </c15:cat>
              </c15:filteredCategoryTitle>
            </c:ext>
            <c:ext xmlns:c16="http://schemas.microsoft.com/office/drawing/2014/chart" uri="{C3380CC4-5D6E-409C-BE32-E72D297353CC}">
              <c16:uniqueId val="{00000005-A198-4AA9-BD27-4CEFD042CF8D}"/>
            </c:ext>
          </c:extLst>
        </c:ser>
        <c:dLbls>
          <c:showLegendKey val="0"/>
          <c:showVal val="0"/>
          <c:showCatName val="0"/>
          <c:showSerName val="0"/>
          <c:showPercent val="0"/>
          <c:showBubbleSize val="0"/>
        </c:dLbls>
        <c:gapWidth val="219"/>
        <c:overlap val="-27"/>
        <c:axId val="1666396768"/>
        <c:axId val="1666415904"/>
      </c:barChart>
      <c:catAx>
        <c:axId val="1666396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1666415904"/>
        <c:crosses val="autoZero"/>
        <c:auto val="1"/>
        <c:lblAlgn val="ctr"/>
        <c:lblOffset val="100"/>
        <c:noMultiLvlLbl val="0"/>
      </c:catAx>
      <c:valAx>
        <c:axId val="16664159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66396768"/>
        <c:crosses val="autoZero"/>
        <c:crossBetween val="between"/>
      </c:valAx>
      <c:spPr>
        <a:noFill/>
        <a:ln>
          <a:noFill/>
        </a:ln>
        <a:effectLst/>
      </c:spPr>
    </c:plotArea>
    <c:legend>
      <c:legendPos val="b"/>
      <c:layout>
        <c:manualLayout>
          <c:xMode val="edge"/>
          <c:yMode val="edge"/>
          <c:x val="0.12753787026621671"/>
          <c:y val="0.8520577579099442"/>
          <c:w val="0.78778140232470939"/>
          <c:h val="0.12488748704682807"/>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CO" sz="1200" b="1"/>
              <a:t> </a:t>
            </a:r>
            <a:r>
              <a:rPr lang="es-CO" sz="1100" b="1">
                <a:latin typeface="Arial" panose="020B0604020202020204" pitchFamily="34" charset="0"/>
                <a:cs typeface="Arial" panose="020B0604020202020204" pitchFamily="34" charset="0"/>
              </a:rPr>
              <a:t>Energy Consumption</a:t>
            </a:r>
          </a:p>
          <a:p>
            <a:pPr>
              <a:defRPr sz="1200" b="1"/>
            </a:pPr>
            <a:r>
              <a:rPr lang="es-CO" sz="1000" b="0">
                <a:solidFill>
                  <a:schemeClr val="bg1">
                    <a:lumMod val="65000"/>
                  </a:schemeClr>
                </a:solidFill>
                <a:latin typeface="Arial" panose="020B0604020202020204" pitchFamily="34" charset="0"/>
                <a:cs typeface="Arial" panose="020B0604020202020204" pitchFamily="34" charset="0"/>
              </a:rPr>
              <a:t>Consumo de</a:t>
            </a:r>
            <a:r>
              <a:rPr lang="es-CO" sz="1000" b="0" baseline="0">
                <a:solidFill>
                  <a:schemeClr val="bg1">
                    <a:lumMod val="65000"/>
                  </a:schemeClr>
                </a:solidFill>
                <a:latin typeface="Arial" panose="020B0604020202020204" pitchFamily="34" charset="0"/>
                <a:cs typeface="Arial" panose="020B0604020202020204" pitchFamily="34" charset="0"/>
              </a:rPr>
              <a:t> Energía</a:t>
            </a:r>
            <a:endParaRPr lang="es-CO" sz="1000" b="0">
              <a:solidFill>
                <a:schemeClr val="bg1">
                  <a:lumMod val="65000"/>
                </a:schemeClr>
              </a:solidFill>
              <a:latin typeface="Arial" panose="020B0604020202020204" pitchFamily="34" charset="0"/>
              <a:cs typeface="Arial" panose="020B0604020202020204" pitchFamily="34" charset="0"/>
            </a:endParaRPr>
          </a:p>
        </c:rich>
      </c:tx>
      <c:layout>
        <c:manualLayout>
          <c:xMode val="edge"/>
          <c:yMode val="edge"/>
          <c:x val="0.34527577156303735"/>
          <c:y val="3.054130140616568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0654285455697349"/>
          <c:y val="0.17677948717948722"/>
          <c:w val="0.86816978912118747"/>
          <c:h val="0.50127906319402382"/>
        </c:manualLayout>
      </c:layout>
      <c:barChart>
        <c:barDir val="col"/>
        <c:grouping val="clustered"/>
        <c:varyColors val="0"/>
        <c:ser>
          <c:idx val="0"/>
          <c:order val="0"/>
          <c:tx>
            <c:strRef>
              <c:f>Ambiental!$B$5</c:f>
              <c:strCache>
                <c:ptCount val="1"/>
                <c:pt idx="0">
                  <c:v>Non-renewable fuel consumption </c:v>
                </c:pt>
              </c:strCache>
            </c:strRef>
          </c:tx>
          <c:spPr>
            <a:solidFill>
              <a:schemeClr val="accent6"/>
            </a:solidFill>
            <a:ln>
              <a:noFill/>
            </a:ln>
            <a:effectLst/>
          </c:spPr>
          <c:invertIfNegative val="0"/>
          <c:cat>
            <c:multiLvlStrRef>
              <c:f>Ambiental!$D$3:$AF$4</c:f>
              <c:multiLvlStrCache>
                <c:ptCount val="29"/>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pt idx="24">
                    <c:v>2022</c:v>
                  </c:pt>
                  <c:pt idx="25">
                    <c:v>2018</c:v>
                  </c:pt>
                  <c:pt idx="26">
                    <c:v>2019</c:v>
                  </c:pt>
                  <c:pt idx="27">
                    <c:v>2020</c:v>
                  </c:pt>
                  <c:pt idx="28">
                    <c:v>2021</c:v>
                  </c:pt>
                </c:lvl>
                <c:lvl>
                  <c:pt idx="0">
                    <c:v>GEB</c:v>
                  </c:pt>
                  <c:pt idx="5">
                    <c:v>TGI</c:v>
                  </c:pt>
                  <c:pt idx="10">
                    <c:v>Cálidda</c:v>
                  </c:pt>
                  <c:pt idx="15">
                    <c:v>Contugas</c:v>
                  </c:pt>
                  <c:pt idx="20">
                    <c:v>Electrodunas</c:v>
                  </c:pt>
                  <c:pt idx="25">
                    <c:v>Conecta</c:v>
                  </c:pt>
                </c:lvl>
              </c:multiLvlStrCache>
            </c:multiLvlStrRef>
          </c:cat>
          <c:val>
            <c:numRef>
              <c:f>Ambiental!$D$5:$AF$5</c:f>
              <c:numCache>
                <c:formatCode>#,##0.00</c:formatCode>
                <c:ptCount val="29"/>
                <c:pt idx="0">
                  <c:v>36.5</c:v>
                </c:pt>
                <c:pt idx="1">
                  <c:v>236.4</c:v>
                </c:pt>
                <c:pt idx="2">
                  <c:v>173.83</c:v>
                </c:pt>
                <c:pt idx="3">
                  <c:v>325.66000000000003</c:v>
                </c:pt>
                <c:pt idx="4">
                  <c:v>320.63</c:v>
                </c:pt>
                <c:pt idx="5">
                  <c:v>1587595.16</c:v>
                </c:pt>
                <c:pt idx="6">
                  <c:v>2284557</c:v>
                </c:pt>
                <c:pt idx="7">
                  <c:v>2324929.92</c:v>
                </c:pt>
                <c:pt idx="8">
                  <c:v>2431926.86</c:v>
                </c:pt>
                <c:pt idx="9">
                  <c:v>1996699.32</c:v>
                </c:pt>
                <c:pt idx="10">
                  <c:v>199906.98</c:v>
                </c:pt>
                <c:pt idx="11">
                  <c:v>260616.31</c:v>
                </c:pt>
                <c:pt idx="12">
                  <c:v>193850.21</c:v>
                </c:pt>
                <c:pt idx="13">
                  <c:v>244973.72</c:v>
                </c:pt>
                <c:pt idx="14">
                  <c:v>257775.34</c:v>
                </c:pt>
                <c:pt idx="15">
                  <c:v>35020.99</c:v>
                </c:pt>
                <c:pt idx="16">
                  <c:v>35525.39</c:v>
                </c:pt>
                <c:pt idx="17">
                  <c:v>31114.7</c:v>
                </c:pt>
                <c:pt idx="18">
                  <c:v>36059.980000000003</c:v>
                </c:pt>
                <c:pt idx="19">
                  <c:v>35960.51</c:v>
                </c:pt>
                <c:pt idx="20">
                  <c:v>0</c:v>
                </c:pt>
                <c:pt idx="21">
                  <c:v>0</c:v>
                </c:pt>
                <c:pt idx="22">
                  <c:v>1564943.84</c:v>
                </c:pt>
                <c:pt idx="23">
                  <c:v>1642925.94</c:v>
                </c:pt>
                <c:pt idx="24">
                  <c:v>2063350.18</c:v>
                </c:pt>
                <c:pt idx="25">
                  <c:v>0</c:v>
                </c:pt>
                <c:pt idx="26">
                  <c:v>495.5</c:v>
                </c:pt>
                <c:pt idx="27">
                  <c:v>426.65</c:v>
                </c:pt>
                <c:pt idx="28">
                  <c:v>391.21</c:v>
                </c:pt>
              </c:numCache>
            </c:numRef>
          </c:val>
          <c:extLst>
            <c:ext xmlns:c16="http://schemas.microsoft.com/office/drawing/2014/chart" uri="{C3380CC4-5D6E-409C-BE32-E72D297353CC}">
              <c16:uniqueId val="{00000000-1BB5-47FB-87FB-8C3D5F2A62B6}"/>
            </c:ext>
          </c:extLst>
        </c:ser>
        <c:ser>
          <c:idx val="1"/>
          <c:order val="1"/>
          <c:tx>
            <c:strRef>
              <c:f>Ambiental!$B$6</c:f>
              <c:strCache>
                <c:ptCount val="1"/>
                <c:pt idx="0">
                  <c:v>Electricity consumption</c:v>
                </c:pt>
              </c:strCache>
            </c:strRef>
          </c:tx>
          <c:spPr>
            <a:solidFill>
              <a:schemeClr val="accent5"/>
            </a:solidFill>
            <a:ln>
              <a:noFill/>
            </a:ln>
            <a:effectLst/>
          </c:spPr>
          <c:invertIfNegative val="0"/>
          <c:cat>
            <c:multiLvlStrRef>
              <c:f>Ambiental!$D$3:$AF$4</c:f>
              <c:multiLvlStrCache>
                <c:ptCount val="29"/>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pt idx="24">
                    <c:v>2022</c:v>
                  </c:pt>
                  <c:pt idx="25">
                    <c:v>2018</c:v>
                  </c:pt>
                  <c:pt idx="26">
                    <c:v>2019</c:v>
                  </c:pt>
                  <c:pt idx="27">
                    <c:v>2020</c:v>
                  </c:pt>
                  <c:pt idx="28">
                    <c:v>2021</c:v>
                  </c:pt>
                </c:lvl>
                <c:lvl>
                  <c:pt idx="0">
                    <c:v>GEB</c:v>
                  </c:pt>
                  <c:pt idx="5">
                    <c:v>TGI</c:v>
                  </c:pt>
                  <c:pt idx="10">
                    <c:v>Cálidda</c:v>
                  </c:pt>
                  <c:pt idx="15">
                    <c:v>Contugas</c:v>
                  </c:pt>
                  <c:pt idx="20">
                    <c:v>Electrodunas</c:v>
                  </c:pt>
                  <c:pt idx="25">
                    <c:v>Conecta</c:v>
                  </c:pt>
                </c:lvl>
              </c:multiLvlStrCache>
            </c:multiLvlStrRef>
          </c:cat>
          <c:val>
            <c:numRef>
              <c:f>Ambiental!$D$6:$AF$6</c:f>
              <c:numCache>
                <c:formatCode>#,##0.00</c:formatCode>
                <c:ptCount val="29"/>
                <c:pt idx="0">
                  <c:v>2565.4</c:v>
                </c:pt>
                <c:pt idx="1">
                  <c:v>2166</c:v>
                </c:pt>
                <c:pt idx="2">
                  <c:v>1370.35</c:v>
                </c:pt>
                <c:pt idx="3">
                  <c:v>3070</c:v>
                </c:pt>
                <c:pt idx="4">
                  <c:v>3014.3</c:v>
                </c:pt>
                <c:pt idx="5">
                  <c:v>10081.92</c:v>
                </c:pt>
                <c:pt idx="6">
                  <c:v>11223</c:v>
                </c:pt>
                <c:pt idx="7">
                  <c:v>12041</c:v>
                </c:pt>
                <c:pt idx="8">
                  <c:v>1134.21</c:v>
                </c:pt>
                <c:pt idx="9">
                  <c:v>11165.84</c:v>
                </c:pt>
                <c:pt idx="10">
                  <c:v>5203.42</c:v>
                </c:pt>
                <c:pt idx="11">
                  <c:v>11350</c:v>
                </c:pt>
                <c:pt idx="12">
                  <c:v>9935.68</c:v>
                </c:pt>
                <c:pt idx="13">
                  <c:v>10469.129999999999</c:v>
                </c:pt>
                <c:pt idx="14">
                  <c:v>10654.32</c:v>
                </c:pt>
                <c:pt idx="15">
                  <c:v>3339.96</c:v>
                </c:pt>
                <c:pt idx="16">
                  <c:v>3271.68</c:v>
                </c:pt>
                <c:pt idx="17">
                  <c:v>2629.3</c:v>
                </c:pt>
                <c:pt idx="18">
                  <c:v>2473.88</c:v>
                </c:pt>
                <c:pt idx="19">
                  <c:v>2463.29</c:v>
                </c:pt>
                <c:pt idx="20">
                  <c:v>0</c:v>
                </c:pt>
                <c:pt idx="21">
                  <c:v>0</c:v>
                </c:pt>
                <c:pt idx="22">
                  <c:v>2876.42</c:v>
                </c:pt>
                <c:pt idx="23">
                  <c:v>2319.81</c:v>
                </c:pt>
                <c:pt idx="24">
                  <c:v>1800.41</c:v>
                </c:pt>
                <c:pt idx="25">
                  <c:v>0</c:v>
                </c:pt>
                <c:pt idx="26">
                  <c:v>8603.82</c:v>
                </c:pt>
                <c:pt idx="27">
                  <c:v>8603.82</c:v>
                </c:pt>
                <c:pt idx="28">
                  <c:v>8154.87</c:v>
                </c:pt>
              </c:numCache>
            </c:numRef>
          </c:val>
          <c:extLst>
            <c:ext xmlns:c16="http://schemas.microsoft.com/office/drawing/2014/chart" uri="{C3380CC4-5D6E-409C-BE32-E72D297353CC}">
              <c16:uniqueId val="{00000001-1BB5-47FB-87FB-8C3D5F2A62B6}"/>
            </c:ext>
          </c:extLst>
        </c:ser>
        <c:ser>
          <c:idx val="2"/>
          <c:order val="2"/>
          <c:tx>
            <c:strRef>
              <c:f>Ambiental!$B$7</c:f>
              <c:strCache>
                <c:ptCount val="1"/>
                <c:pt idx="0">
                  <c:v>Renewable energy consumption</c:v>
                </c:pt>
              </c:strCache>
            </c:strRef>
          </c:tx>
          <c:spPr>
            <a:solidFill>
              <a:schemeClr val="accent4"/>
            </a:solidFill>
            <a:ln>
              <a:noFill/>
            </a:ln>
            <a:effectLst/>
          </c:spPr>
          <c:invertIfNegative val="0"/>
          <c:cat>
            <c:multiLvlStrRef>
              <c:f>Ambiental!$D$3:$AF$4</c:f>
              <c:multiLvlStrCache>
                <c:ptCount val="29"/>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pt idx="24">
                    <c:v>2022</c:v>
                  </c:pt>
                  <c:pt idx="25">
                    <c:v>2018</c:v>
                  </c:pt>
                  <c:pt idx="26">
                    <c:v>2019</c:v>
                  </c:pt>
                  <c:pt idx="27">
                    <c:v>2020</c:v>
                  </c:pt>
                  <c:pt idx="28">
                    <c:v>2021</c:v>
                  </c:pt>
                </c:lvl>
                <c:lvl>
                  <c:pt idx="0">
                    <c:v>GEB</c:v>
                  </c:pt>
                  <c:pt idx="5">
                    <c:v>TGI</c:v>
                  </c:pt>
                  <c:pt idx="10">
                    <c:v>Cálidda</c:v>
                  </c:pt>
                  <c:pt idx="15">
                    <c:v>Contugas</c:v>
                  </c:pt>
                  <c:pt idx="20">
                    <c:v>Electrodunas</c:v>
                  </c:pt>
                  <c:pt idx="25">
                    <c:v>Conecta</c:v>
                  </c:pt>
                </c:lvl>
              </c:multiLvlStrCache>
            </c:multiLvlStrRef>
          </c:cat>
          <c:val>
            <c:numRef>
              <c:f>Ambiental!$D$7:$AF$7</c:f>
              <c:numCache>
                <c:formatCode>#,##0.00</c:formatCode>
                <c:ptCount val="29"/>
                <c:pt idx="0">
                  <c:v>0</c:v>
                </c:pt>
                <c:pt idx="1">
                  <c:v>68.11</c:v>
                </c:pt>
                <c:pt idx="2">
                  <c:v>74.88</c:v>
                </c:pt>
                <c:pt idx="3">
                  <c:v>63.36</c:v>
                </c:pt>
                <c:pt idx="4">
                  <c:v>60.2</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615.55999999999995</c:v>
                </c:pt>
                <c:pt idx="25">
                  <c:v>0</c:v>
                </c:pt>
                <c:pt idx="26">
                  <c:v>0</c:v>
                </c:pt>
                <c:pt idx="27">
                  <c:v>0</c:v>
                </c:pt>
                <c:pt idx="28">
                  <c:v>0</c:v>
                </c:pt>
              </c:numCache>
            </c:numRef>
          </c:val>
          <c:extLst>
            <c:ext xmlns:c16="http://schemas.microsoft.com/office/drawing/2014/chart" uri="{C3380CC4-5D6E-409C-BE32-E72D297353CC}">
              <c16:uniqueId val="{00000002-1BB5-47FB-87FB-8C3D5F2A62B6}"/>
            </c:ext>
          </c:extLst>
        </c:ser>
        <c:ser>
          <c:idx val="3"/>
          <c:order val="3"/>
          <c:tx>
            <c:strRef>
              <c:f>Ambiental!$B$8</c:f>
              <c:strCache>
                <c:ptCount val="1"/>
                <c:pt idx="0">
                  <c:v>Total energy consumption in the organization</c:v>
                </c:pt>
              </c:strCache>
            </c:strRef>
          </c:tx>
          <c:spPr>
            <a:solidFill>
              <a:schemeClr val="accent6">
                <a:lumMod val="60000"/>
              </a:schemeClr>
            </a:solidFill>
            <a:ln>
              <a:noFill/>
            </a:ln>
            <a:effectLst/>
          </c:spPr>
          <c:invertIfNegative val="0"/>
          <c:cat>
            <c:multiLvlStrRef>
              <c:f>Ambiental!$D$3:$AF$4</c:f>
              <c:multiLvlStrCache>
                <c:ptCount val="29"/>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pt idx="24">
                    <c:v>2022</c:v>
                  </c:pt>
                  <c:pt idx="25">
                    <c:v>2018</c:v>
                  </c:pt>
                  <c:pt idx="26">
                    <c:v>2019</c:v>
                  </c:pt>
                  <c:pt idx="27">
                    <c:v>2020</c:v>
                  </c:pt>
                  <c:pt idx="28">
                    <c:v>2021</c:v>
                  </c:pt>
                </c:lvl>
                <c:lvl>
                  <c:pt idx="0">
                    <c:v>GEB</c:v>
                  </c:pt>
                  <c:pt idx="5">
                    <c:v>TGI</c:v>
                  </c:pt>
                  <c:pt idx="10">
                    <c:v>Cálidda</c:v>
                  </c:pt>
                  <c:pt idx="15">
                    <c:v>Contugas</c:v>
                  </c:pt>
                  <c:pt idx="20">
                    <c:v>Electrodunas</c:v>
                  </c:pt>
                  <c:pt idx="25">
                    <c:v>Conecta</c:v>
                  </c:pt>
                </c:lvl>
              </c:multiLvlStrCache>
            </c:multiLvlStrRef>
          </c:cat>
          <c:val>
            <c:numRef>
              <c:f>Ambiental!$D$8:$AF$8</c:f>
              <c:numCache>
                <c:formatCode>#,##0.00</c:formatCode>
                <c:ptCount val="29"/>
                <c:pt idx="0">
                  <c:v>2601.9</c:v>
                </c:pt>
                <c:pt idx="1">
                  <c:v>2470.5100000000002</c:v>
                </c:pt>
                <c:pt idx="2">
                  <c:v>1619.06</c:v>
                </c:pt>
                <c:pt idx="3">
                  <c:v>3459.02</c:v>
                </c:pt>
                <c:pt idx="4">
                  <c:v>3395.13</c:v>
                </c:pt>
                <c:pt idx="5">
                  <c:v>1597677.0799999998</c:v>
                </c:pt>
                <c:pt idx="6">
                  <c:v>2295780</c:v>
                </c:pt>
                <c:pt idx="7">
                  <c:v>2336970.92</c:v>
                </c:pt>
                <c:pt idx="8">
                  <c:v>2433061.0699999998</c:v>
                </c:pt>
                <c:pt idx="9">
                  <c:v>2007865.16</c:v>
                </c:pt>
                <c:pt idx="10">
                  <c:v>205110.40000000002</c:v>
                </c:pt>
                <c:pt idx="11">
                  <c:v>271966.31</c:v>
                </c:pt>
                <c:pt idx="12">
                  <c:v>203785.88999999998</c:v>
                </c:pt>
                <c:pt idx="13">
                  <c:v>255442.85</c:v>
                </c:pt>
                <c:pt idx="14">
                  <c:v>268429.65999999997</c:v>
                </c:pt>
                <c:pt idx="15">
                  <c:v>38360.949999999997</c:v>
                </c:pt>
                <c:pt idx="16">
                  <c:v>38797.07</c:v>
                </c:pt>
                <c:pt idx="17">
                  <c:v>33744</c:v>
                </c:pt>
                <c:pt idx="18">
                  <c:v>38533.86</c:v>
                </c:pt>
                <c:pt idx="19">
                  <c:v>38423.800000000003</c:v>
                </c:pt>
                <c:pt idx="20">
                  <c:v>0</c:v>
                </c:pt>
                <c:pt idx="21">
                  <c:v>0</c:v>
                </c:pt>
                <c:pt idx="22">
                  <c:v>1567820.26</c:v>
                </c:pt>
                <c:pt idx="23">
                  <c:v>1645245.75</c:v>
                </c:pt>
                <c:pt idx="24">
                  <c:v>2065766.15</c:v>
                </c:pt>
                <c:pt idx="25">
                  <c:v>0</c:v>
                </c:pt>
                <c:pt idx="26">
                  <c:v>9099.32</c:v>
                </c:pt>
                <c:pt idx="27">
                  <c:v>9030.4699999999993</c:v>
                </c:pt>
                <c:pt idx="28">
                  <c:v>8546.08</c:v>
                </c:pt>
              </c:numCache>
            </c:numRef>
          </c:val>
          <c:extLst>
            <c:ext xmlns:c16="http://schemas.microsoft.com/office/drawing/2014/chart" uri="{C3380CC4-5D6E-409C-BE32-E72D297353CC}">
              <c16:uniqueId val="{00000003-1BB5-47FB-87FB-8C3D5F2A62B6}"/>
            </c:ext>
          </c:extLst>
        </c:ser>
        <c:dLbls>
          <c:showLegendKey val="0"/>
          <c:showVal val="0"/>
          <c:showCatName val="0"/>
          <c:showSerName val="0"/>
          <c:showPercent val="0"/>
          <c:showBubbleSize val="0"/>
        </c:dLbls>
        <c:gapWidth val="219"/>
        <c:overlap val="-27"/>
        <c:axId val="475262832"/>
        <c:axId val="475277392"/>
      </c:barChart>
      <c:catAx>
        <c:axId val="475262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475277392"/>
        <c:crosses val="autoZero"/>
        <c:auto val="1"/>
        <c:lblAlgn val="ctr"/>
        <c:lblOffset val="100"/>
        <c:noMultiLvlLbl val="0"/>
      </c:catAx>
      <c:valAx>
        <c:axId val="475277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475262832"/>
        <c:crosses val="autoZero"/>
        <c:crossBetween val="between"/>
      </c:valAx>
      <c:spPr>
        <a:noFill/>
        <a:ln>
          <a:noFill/>
        </a:ln>
        <a:effectLst/>
      </c:spPr>
    </c:plotArea>
    <c:legend>
      <c:legendPos val="b"/>
      <c:layout>
        <c:manualLayout>
          <c:xMode val="edge"/>
          <c:yMode val="edge"/>
          <c:x val="0.10373011132229161"/>
          <c:y val="0.88410159499293361"/>
          <c:w val="0.79253977735541681"/>
          <c:h val="9.1283020391681804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s-CO" sz="1100" b="1">
                <a:latin typeface="Arial" panose="020B0604020202020204" pitchFamily="34" charset="0"/>
                <a:cs typeface="Arial" panose="020B0604020202020204" pitchFamily="34" charset="0"/>
              </a:rPr>
              <a:t>Water Extraction</a:t>
            </a:r>
          </a:p>
          <a:p>
            <a:pPr>
              <a:defRPr sz="1100" b="1"/>
            </a:pPr>
            <a:r>
              <a:rPr lang="es-CO" sz="1000" b="0">
                <a:solidFill>
                  <a:schemeClr val="bg1">
                    <a:lumMod val="65000"/>
                  </a:schemeClr>
                </a:solidFill>
                <a:latin typeface="Arial" panose="020B0604020202020204" pitchFamily="34" charset="0"/>
                <a:cs typeface="Arial" panose="020B0604020202020204" pitchFamily="34" charset="0"/>
              </a:rPr>
              <a:t>Extracción de Agua</a:t>
            </a:r>
          </a:p>
        </c:rich>
      </c:tx>
      <c:layout>
        <c:manualLayout>
          <c:xMode val="edge"/>
          <c:yMode val="edge"/>
          <c:x val="0.40888694119698232"/>
          <c:y val="1.904761904761904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9.4157207009805996E-2"/>
          <c:y val="0.15653333333333336"/>
          <c:w val="0.87232992644321616"/>
          <c:h val="0.4079589051368579"/>
        </c:manualLayout>
      </c:layout>
      <c:barChart>
        <c:barDir val="col"/>
        <c:grouping val="clustered"/>
        <c:varyColors val="0"/>
        <c:ser>
          <c:idx val="0"/>
          <c:order val="0"/>
          <c:tx>
            <c:strRef>
              <c:f>Ambiental!$B$13</c:f>
              <c:strCache>
                <c:ptCount val="1"/>
                <c:pt idx="0">
                  <c:v>Surface water</c:v>
                </c:pt>
              </c:strCache>
            </c:strRef>
          </c:tx>
          <c:spPr>
            <a:solidFill>
              <a:schemeClr val="accent1"/>
            </a:solidFill>
            <a:ln>
              <a:noFill/>
            </a:ln>
            <a:effectLst/>
          </c:spPr>
          <c:invertIfNegative val="0"/>
          <c:cat>
            <c:multiLvlStrRef>
              <c:f>Ambiental!$D$11:$AF$12</c:f>
              <c:multiLvlStrCache>
                <c:ptCount val="29"/>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pt idx="24">
                    <c:v>2022</c:v>
                  </c:pt>
                  <c:pt idx="25">
                    <c:v>2018</c:v>
                  </c:pt>
                  <c:pt idx="26">
                    <c:v>2019</c:v>
                  </c:pt>
                  <c:pt idx="27">
                    <c:v>2020</c:v>
                  </c:pt>
                  <c:pt idx="28">
                    <c:v>2021</c:v>
                  </c:pt>
                </c:lvl>
                <c:lvl>
                  <c:pt idx="0">
                    <c:v>GEB</c:v>
                  </c:pt>
                  <c:pt idx="5">
                    <c:v>TGI</c:v>
                  </c:pt>
                  <c:pt idx="10">
                    <c:v>Cálidda</c:v>
                  </c:pt>
                  <c:pt idx="15">
                    <c:v>Contugas</c:v>
                  </c:pt>
                  <c:pt idx="20">
                    <c:v>Electrodunas</c:v>
                  </c:pt>
                  <c:pt idx="25">
                    <c:v>Conecta</c:v>
                  </c:pt>
                </c:lvl>
              </c:multiLvlStrCache>
            </c:multiLvlStrRef>
          </c:cat>
          <c:val>
            <c:numRef>
              <c:f>Ambiental!$D$13:$AF$13</c:f>
              <c:numCache>
                <c:formatCode>#,##0.00</c:formatCode>
                <c:ptCount val="29"/>
                <c:pt idx="0">
                  <c:v>0</c:v>
                </c:pt>
                <c:pt idx="1">
                  <c:v>0</c:v>
                </c:pt>
                <c:pt idx="2">
                  <c:v>0.28000000000000003</c:v>
                </c:pt>
                <c:pt idx="3">
                  <c:v>0.28000000000000003</c:v>
                </c:pt>
                <c:pt idx="4">
                  <c:v>1.06</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0-8FA8-4CEE-8822-C52128831F92}"/>
            </c:ext>
          </c:extLst>
        </c:ser>
        <c:ser>
          <c:idx val="1"/>
          <c:order val="1"/>
          <c:tx>
            <c:strRef>
              <c:f>Ambiental!$B$14</c:f>
              <c:strCache>
                <c:ptCount val="1"/>
                <c:pt idx="0">
                  <c:v>Groundwater</c:v>
                </c:pt>
              </c:strCache>
            </c:strRef>
          </c:tx>
          <c:spPr>
            <a:solidFill>
              <a:schemeClr val="accent2"/>
            </a:solidFill>
            <a:ln>
              <a:noFill/>
            </a:ln>
            <a:effectLst/>
          </c:spPr>
          <c:invertIfNegative val="0"/>
          <c:cat>
            <c:multiLvlStrRef>
              <c:f>Ambiental!$D$11:$AF$12</c:f>
              <c:multiLvlStrCache>
                <c:ptCount val="29"/>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pt idx="24">
                    <c:v>2022</c:v>
                  </c:pt>
                  <c:pt idx="25">
                    <c:v>2018</c:v>
                  </c:pt>
                  <c:pt idx="26">
                    <c:v>2019</c:v>
                  </c:pt>
                  <c:pt idx="27">
                    <c:v>2020</c:v>
                  </c:pt>
                  <c:pt idx="28">
                    <c:v>2021</c:v>
                  </c:pt>
                </c:lvl>
                <c:lvl>
                  <c:pt idx="0">
                    <c:v>GEB</c:v>
                  </c:pt>
                  <c:pt idx="5">
                    <c:v>TGI</c:v>
                  </c:pt>
                  <c:pt idx="10">
                    <c:v>Cálidda</c:v>
                  </c:pt>
                  <c:pt idx="15">
                    <c:v>Contugas</c:v>
                  </c:pt>
                  <c:pt idx="20">
                    <c:v>Electrodunas</c:v>
                  </c:pt>
                  <c:pt idx="25">
                    <c:v>Conecta</c:v>
                  </c:pt>
                </c:lvl>
              </c:multiLvlStrCache>
            </c:multiLvlStrRef>
          </c:cat>
          <c:val>
            <c:numRef>
              <c:f>Ambiental!$D$14:$AF$14</c:f>
              <c:numCache>
                <c:formatCode>#,##0.00</c:formatCode>
                <c:ptCount val="29"/>
                <c:pt idx="0">
                  <c:v>0</c:v>
                </c:pt>
                <c:pt idx="1">
                  <c:v>0</c:v>
                </c:pt>
                <c:pt idx="2">
                  <c:v>0</c:v>
                </c:pt>
                <c:pt idx="3">
                  <c:v>0</c:v>
                </c:pt>
                <c:pt idx="4">
                  <c:v>1.05</c:v>
                </c:pt>
                <c:pt idx="5">
                  <c:v>0</c:v>
                </c:pt>
                <c:pt idx="6">
                  <c:v>0</c:v>
                </c:pt>
                <c:pt idx="7">
                  <c:v>0</c:v>
                </c:pt>
                <c:pt idx="8">
                  <c:v>0.5</c:v>
                </c:pt>
                <c:pt idx="9">
                  <c:v>0.4</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1-8FA8-4CEE-8822-C52128831F92}"/>
            </c:ext>
          </c:extLst>
        </c:ser>
        <c:ser>
          <c:idx val="2"/>
          <c:order val="2"/>
          <c:tx>
            <c:strRef>
              <c:f>Ambiental!$B$15</c:f>
              <c:strCache>
                <c:ptCount val="1"/>
                <c:pt idx="0">
                  <c:v>Sea water</c:v>
                </c:pt>
              </c:strCache>
            </c:strRef>
          </c:tx>
          <c:spPr>
            <a:solidFill>
              <a:schemeClr val="accent3"/>
            </a:solidFill>
            <a:ln>
              <a:noFill/>
            </a:ln>
            <a:effectLst/>
          </c:spPr>
          <c:invertIfNegative val="0"/>
          <c:cat>
            <c:multiLvlStrRef>
              <c:f>Ambiental!$D$11:$AF$12</c:f>
              <c:multiLvlStrCache>
                <c:ptCount val="29"/>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pt idx="24">
                    <c:v>2022</c:v>
                  </c:pt>
                  <c:pt idx="25">
                    <c:v>2018</c:v>
                  </c:pt>
                  <c:pt idx="26">
                    <c:v>2019</c:v>
                  </c:pt>
                  <c:pt idx="27">
                    <c:v>2020</c:v>
                  </c:pt>
                  <c:pt idx="28">
                    <c:v>2021</c:v>
                  </c:pt>
                </c:lvl>
                <c:lvl>
                  <c:pt idx="0">
                    <c:v>GEB</c:v>
                  </c:pt>
                  <c:pt idx="5">
                    <c:v>TGI</c:v>
                  </c:pt>
                  <c:pt idx="10">
                    <c:v>Cálidda</c:v>
                  </c:pt>
                  <c:pt idx="15">
                    <c:v>Contugas</c:v>
                  </c:pt>
                  <c:pt idx="20">
                    <c:v>Electrodunas</c:v>
                  </c:pt>
                  <c:pt idx="25">
                    <c:v>Conecta</c:v>
                  </c:pt>
                </c:lvl>
              </c:multiLvlStrCache>
            </c:multiLvlStrRef>
          </c:cat>
          <c:val>
            <c:numRef>
              <c:f>Ambiental!$D$15:$AF$15</c:f>
              <c:numCache>
                <c:formatCode>#,##0.00</c:formatCode>
                <c:ptCount val="29"/>
                <c:pt idx="0">
                  <c:v>0</c:v>
                </c:pt>
                <c:pt idx="1">
                  <c:v>0</c:v>
                </c:pt>
                <c:pt idx="2">
                  <c:v>0</c:v>
                </c:pt>
                <c:pt idx="3">
                  <c:v>0</c:v>
                </c:pt>
                <c:pt idx="4">
                  <c:v>0.01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2-8FA8-4CEE-8822-C52128831F92}"/>
            </c:ext>
          </c:extLst>
        </c:ser>
        <c:ser>
          <c:idx val="3"/>
          <c:order val="3"/>
          <c:tx>
            <c:strRef>
              <c:f>Ambiental!$B$16</c:f>
              <c:strCache>
                <c:ptCount val="1"/>
                <c:pt idx="0">
                  <c:v>Produced water</c:v>
                </c:pt>
              </c:strCache>
            </c:strRef>
          </c:tx>
          <c:spPr>
            <a:solidFill>
              <a:schemeClr val="accent4"/>
            </a:solidFill>
            <a:ln>
              <a:noFill/>
            </a:ln>
            <a:effectLst/>
          </c:spPr>
          <c:invertIfNegative val="0"/>
          <c:cat>
            <c:multiLvlStrRef>
              <c:f>Ambiental!$D$11:$AF$12</c:f>
              <c:multiLvlStrCache>
                <c:ptCount val="29"/>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pt idx="24">
                    <c:v>2022</c:v>
                  </c:pt>
                  <c:pt idx="25">
                    <c:v>2018</c:v>
                  </c:pt>
                  <c:pt idx="26">
                    <c:v>2019</c:v>
                  </c:pt>
                  <c:pt idx="27">
                    <c:v>2020</c:v>
                  </c:pt>
                  <c:pt idx="28">
                    <c:v>2021</c:v>
                  </c:pt>
                </c:lvl>
                <c:lvl>
                  <c:pt idx="0">
                    <c:v>GEB</c:v>
                  </c:pt>
                  <c:pt idx="5">
                    <c:v>TGI</c:v>
                  </c:pt>
                  <c:pt idx="10">
                    <c:v>Cálidda</c:v>
                  </c:pt>
                  <c:pt idx="15">
                    <c:v>Contugas</c:v>
                  </c:pt>
                  <c:pt idx="20">
                    <c:v>Electrodunas</c:v>
                  </c:pt>
                  <c:pt idx="25">
                    <c:v>Conecta</c:v>
                  </c:pt>
                </c:lvl>
              </c:multiLvlStrCache>
            </c:multiLvlStrRef>
          </c:cat>
          <c:val>
            <c:numRef>
              <c:f>Ambiental!$D$16:$AF$16</c:f>
              <c:numCache>
                <c:formatCode>#,##0.00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3-8FA8-4CEE-8822-C52128831F92}"/>
            </c:ext>
          </c:extLst>
        </c:ser>
        <c:ser>
          <c:idx val="4"/>
          <c:order val="4"/>
          <c:tx>
            <c:strRef>
              <c:f>Ambiental!$B$17</c:f>
              <c:strCache>
                <c:ptCount val="1"/>
                <c:pt idx="0">
                  <c:v>Water from third parties</c:v>
                </c:pt>
              </c:strCache>
            </c:strRef>
          </c:tx>
          <c:spPr>
            <a:solidFill>
              <a:schemeClr val="accent5"/>
            </a:solidFill>
            <a:ln>
              <a:noFill/>
            </a:ln>
            <a:effectLst/>
          </c:spPr>
          <c:invertIfNegative val="0"/>
          <c:cat>
            <c:multiLvlStrRef>
              <c:f>Ambiental!$D$11:$AF$12</c:f>
              <c:multiLvlStrCache>
                <c:ptCount val="29"/>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pt idx="24">
                    <c:v>2022</c:v>
                  </c:pt>
                  <c:pt idx="25">
                    <c:v>2018</c:v>
                  </c:pt>
                  <c:pt idx="26">
                    <c:v>2019</c:v>
                  </c:pt>
                  <c:pt idx="27">
                    <c:v>2020</c:v>
                  </c:pt>
                  <c:pt idx="28">
                    <c:v>2021</c:v>
                  </c:pt>
                </c:lvl>
                <c:lvl>
                  <c:pt idx="0">
                    <c:v>GEB</c:v>
                  </c:pt>
                  <c:pt idx="5">
                    <c:v>TGI</c:v>
                  </c:pt>
                  <c:pt idx="10">
                    <c:v>Cálidda</c:v>
                  </c:pt>
                  <c:pt idx="15">
                    <c:v>Contugas</c:v>
                  </c:pt>
                  <c:pt idx="20">
                    <c:v>Electrodunas</c:v>
                  </c:pt>
                  <c:pt idx="25">
                    <c:v>Conecta</c:v>
                  </c:pt>
                </c:lvl>
              </c:multiLvlStrCache>
            </c:multiLvlStrRef>
          </c:cat>
          <c:val>
            <c:numRef>
              <c:f>Ambiental!$D$17:$AF$17</c:f>
              <c:numCache>
                <c:formatCode>#,##0.00</c:formatCode>
                <c:ptCount val="29"/>
                <c:pt idx="0">
                  <c:v>6.48</c:v>
                </c:pt>
                <c:pt idx="1">
                  <c:v>6.72</c:v>
                </c:pt>
                <c:pt idx="2">
                  <c:v>10.93</c:v>
                </c:pt>
                <c:pt idx="3">
                  <c:v>5.69</c:v>
                </c:pt>
                <c:pt idx="4">
                  <c:v>10.47</c:v>
                </c:pt>
                <c:pt idx="5">
                  <c:v>5.16</c:v>
                </c:pt>
                <c:pt idx="6">
                  <c:v>4.91</c:v>
                </c:pt>
                <c:pt idx="7">
                  <c:v>3.3</c:v>
                </c:pt>
                <c:pt idx="8">
                  <c:v>2</c:v>
                </c:pt>
                <c:pt idx="9">
                  <c:v>1.62</c:v>
                </c:pt>
                <c:pt idx="10">
                  <c:v>0</c:v>
                </c:pt>
                <c:pt idx="11">
                  <c:v>0</c:v>
                </c:pt>
                <c:pt idx="12">
                  <c:v>3.5</c:v>
                </c:pt>
                <c:pt idx="13">
                  <c:v>1.45</c:v>
                </c:pt>
                <c:pt idx="14">
                  <c:v>0.08</c:v>
                </c:pt>
                <c:pt idx="15">
                  <c:v>0</c:v>
                </c:pt>
                <c:pt idx="16">
                  <c:v>7.73</c:v>
                </c:pt>
                <c:pt idx="17">
                  <c:v>3.68</c:v>
                </c:pt>
                <c:pt idx="18">
                  <c:v>3.11</c:v>
                </c:pt>
                <c:pt idx="19">
                  <c:v>3.66</c:v>
                </c:pt>
                <c:pt idx="20">
                  <c:v>0</c:v>
                </c:pt>
                <c:pt idx="21">
                  <c:v>0</c:v>
                </c:pt>
                <c:pt idx="22">
                  <c:v>1.44</c:v>
                </c:pt>
                <c:pt idx="23">
                  <c:v>2.3199999999999998</c:v>
                </c:pt>
                <c:pt idx="24">
                  <c:v>9.8000000000000007</c:v>
                </c:pt>
                <c:pt idx="25">
                  <c:v>0</c:v>
                </c:pt>
                <c:pt idx="26">
                  <c:v>1.19</c:v>
                </c:pt>
                <c:pt idx="27">
                  <c:v>0.93</c:v>
                </c:pt>
                <c:pt idx="28">
                  <c:v>1.87</c:v>
                </c:pt>
              </c:numCache>
            </c:numRef>
          </c:val>
          <c:extLst>
            <c:ext xmlns:c16="http://schemas.microsoft.com/office/drawing/2014/chart" uri="{C3380CC4-5D6E-409C-BE32-E72D297353CC}">
              <c16:uniqueId val="{00000004-8FA8-4CEE-8822-C52128831F92}"/>
            </c:ext>
          </c:extLst>
        </c:ser>
        <c:ser>
          <c:idx val="5"/>
          <c:order val="5"/>
          <c:tx>
            <c:strRef>
              <c:f>Ambiental!$B$18</c:f>
              <c:strCache>
                <c:ptCount val="1"/>
                <c:pt idx="0">
                  <c:v>Water extraction from areas under hydric stress</c:v>
                </c:pt>
              </c:strCache>
            </c:strRef>
          </c:tx>
          <c:spPr>
            <a:solidFill>
              <a:schemeClr val="accent6"/>
            </a:solidFill>
            <a:ln>
              <a:noFill/>
            </a:ln>
            <a:effectLst/>
          </c:spPr>
          <c:invertIfNegative val="0"/>
          <c:cat>
            <c:multiLvlStrRef>
              <c:f>Ambiental!$D$11:$AF$12</c:f>
              <c:multiLvlStrCache>
                <c:ptCount val="29"/>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pt idx="24">
                    <c:v>2022</c:v>
                  </c:pt>
                  <c:pt idx="25">
                    <c:v>2018</c:v>
                  </c:pt>
                  <c:pt idx="26">
                    <c:v>2019</c:v>
                  </c:pt>
                  <c:pt idx="27">
                    <c:v>2020</c:v>
                  </c:pt>
                  <c:pt idx="28">
                    <c:v>2021</c:v>
                  </c:pt>
                </c:lvl>
                <c:lvl>
                  <c:pt idx="0">
                    <c:v>GEB</c:v>
                  </c:pt>
                  <c:pt idx="5">
                    <c:v>TGI</c:v>
                  </c:pt>
                  <c:pt idx="10">
                    <c:v>Cálidda</c:v>
                  </c:pt>
                  <c:pt idx="15">
                    <c:v>Contugas</c:v>
                  </c:pt>
                  <c:pt idx="20">
                    <c:v>Electrodunas</c:v>
                  </c:pt>
                  <c:pt idx="25">
                    <c:v>Conecta</c:v>
                  </c:pt>
                </c:lvl>
              </c:multiLvlStrCache>
            </c:multiLvlStrRef>
          </c:cat>
          <c:val>
            <c:numRef>
              <c:f>Ambiental!$D$18:$AF$18</c:f>
              <c:numCache>
                <c:formatCode>#,##0.00</c:formatCode>
                <c:ptCount val="29"/>
                <c:pt idx="0">
                  <c:v>0</c:v>
                </c:pt>
                <c:pt idx="1">
                  <c:v>0</c:v>
                </c:pt>
                <c:pt idx="2">
                  <c:v>0</c:v>
                </c:pt>
                <c:pt idx="3">
                  <c:v>0</c:v>
                </c:pt>
                <c:pt idx="4">
                  <c:v>0</c:v>
                </c:pt>
                <c:pt idx="5">
                  <c:v>0</c:v>
                </c:pt>
                <c:pt idx="6">
                  <c:v>0</c:v>
                </c:pt>
                <c:pt idx="7">
                  <c:v>0</c:v>
                </c:pt>
                <c:pt idx="8">
                  <c:v>0</c:v>
                </c:pt>
                <c:pt idx="9">
                  <c:v>0.02</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0.06</c:v>
                </c:pt>
              </c:numCache>
            </c:numRef>
          </c:val>
          <c:extLst>
            <c:ext xmlns:c16="http://schemas.microsoft.com/office/drawing/2014/chart" uri="{C3380CC4-5D6E-409C-BE32-E72D297353CC}">
              <c16:uniqueId val="{00000005-8FA8-4CEE-8822-C52128831F92}"/>
            </c:ext>
          </c:extLst>
        </c:ser>
        <c:dLbls>
          <c:showLegendKey val="0"/>
          <c:showVal val="0"/>
          <c:showCatName val="0"/>
          <c:showSerName val="0"/>
          <c:showPercent val="0"/>
          <c:showBubbleSize val="0"/>
        </c:dLbls>
        <c:gapWidth val="219"/>
        <c:overlap val="-27"/>
        <c:axId val="194739664"/>
        <c:axId val="194735504"/>
      </c:barChart>
      <c:lineChart>
        <c:grouping val="standard"/>
        <c:varyColors val="0"/>
        <c:dLbls>
          <c:showLegendKey val="0"/>
          <c:showVal val="0"/>
          <c:showCatName val="0"/>
          <c:showSerName val="0"/>
          <c:showPercent val="0"/>
          <c:showBubbleSize val="0"/>
        </c:dLbls>
        <c:marker val="1"/>
        <c:smooth val="0"/>
        <c:axId val="194739664"/>
        <c:axId val="194735504"/>
        <c:extLst>
          <c:ext xmlns:c15="http://schemas.microsoft.com/office/drawing/2012/chart" uri="{02D57815-91ED-43cb-92C2-25804820EDAC}">
            <c15:filteredLineSeries>
              <c15:ser>
                <c:idx val="6"/>
                <c:order val="6"/>
                <c:tx>
                  <c:strRef>
                    <c:extLst>
                      <c:ext uri="{02D57815-91ED-43cb-92C2-25804820EDAC}">
                        <c15:formulaRef>
                          <c15:sqref>Ambiental!$B$19</c15:sqref>
                        </c15:formulaRef>
                      </c:ext>
                    </c:extLst>
                    <c:strCache>
                      <c:ptCount val="1"/>
                      <c:pt idx="0">
                        <c:v>Total water extraction from all areas</c:v>
                      </c:pt>
                    </c:strCache>
                  </c:strRef>
                </c:tx>
                <c:spPr>
                  <a:ln w="28575" cap="rnd">
                    <a:solidFill>
                      <a:schemeClr val="accent1">
                        <a:lumMod val="60000"/>
                      </a:schemeClr>
                    </a:solidFill>
                    <a:round/>
                  </a:ln>
                  <a:effectLst/>
                </c:spPr>
                <c:marker>
                  <c:symbol val="none"/>
                </c:marker>
                <c:cat>
                  <c:multiLvlStrRef>
                    <c:extLst>
                      <c:ext uri="{02D57815-91ED-43cb-92C2-25804820EDAC}">
                        <c15:formulaRef>
                          <c15:sqref>Ambiental!$D$11:$AF$12</c15:sqref>
                        </c15:formulaRef>
                      </c:ext>
                    </c:extLst>
                    <c:multiLvlStrCache>
                      <c:ptCount val="29"/>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pt idx="24">
                          <c:v>2022</c:v>
                        </c:pt>
                        <c:pt idx="25">
                          <c:v>2018</c:v>
                        </c:pt>
                        <c:pt idx="26">
                          <c:v>2019</c:v>
                        </c:pt>
                        <c:pt idx="27">
                          <c:v>2020</c:v>
                        </c:pt>
                        <c:pt idx="28">
                          <c:v>2021</c:v>
                        </c:pt>
                      </c:lvl>
                      <c:lvl>
                        <c:pt idx="0">
                          <c:v>GEB</c:v>
                        </c:pt>
                        <c:pt idx="5">
                          <c:v>TGI</c:v>
                        </c:pt>
                        <c:pt idx="10">
                          <c:v>Cálidda</c:v>
                        </c:pt>
                        <c:pt idx="15">
                          <c:v>Contugas</c:v>
                        </c:pt>
                        <c:pt idx="20">
                          <c:v>Electrodunas</c:v>
                        </c:pt>
                        <c:pt idx="25">
                          <c:v>Conecta</c:v>
                        </c:pt>
                      </c:lvl>
                    </c:multiLvlStrCache>
                  </c:multiLvlStrRef>
                </c:cat>
                <c:val>
                  <c:numRef>
                    <c:extLst>
                      <c:ext uri="{02D57815-91ED-43cb-92C2-25804820EDAC}">
                        <c15:formulaRef>
                          <c15:sqref>Ambiental!$D$19:$AF$19</c15:sqref>
                        </c15:formulaRef>
                      </c:ext>
                    </c:extLst>
                    <c:numCache>
                      <c:formatCode>#,##0.00</c:formatCode>
                      <c:ptCount val="29"/>
                      <c:pt idx="0">
                        <c:v>6.48</c:v>
                      </c:pt>
                      <c:pt idx="1">
                        <c:v>6.72</c:v>
                      </c:pt>
                      <c:pt idx="2">
                        <c:v>11.209999999999999</c:v>
                      </c:pt>
                      <c:pt idx="3">
                        <c:v>5.9700000000000006</c:v>
                      </c:pt>
                      <c:pt idx="4">
                        <c:v>11.53</c:v>
                      </c:pt>
                      <c:pt idx="5">
                        <c:v>5.16</c:v>
                      </c:pt>
                      <c:pt idx="6">
                        <c:v>4.91</c:v>
                      </c:pt>
                      <c:pt idx="7">
                        <c:v>3.3</c:v>
                      </c:pt>
                      <c:pt idx="8">
                        <c:v>2.5</c:v>
                      </c:pt>
                      <c:pt idx="9">
                        <c:v>2.04</c:v>
                      </c:pt>
                      <c:pt idx="10">
                        <c:v>0</c:v>
                      </c:pt>
                      <c:pt idx="11">
                        <c:v>0</c:v>
                      </c:pt>
                      <c:pt idx="12">
                        <c:v>3.5</c:v>
                      </c:pt>
                      <c:pt idx="13">
                        <c:v>1.45</c:v>
                      </c:pt>
                      <c:pt idx="14">
                        <c:v>0.08</c:v>
                      </c:pt>
                      <c:pt idx="15">
                        <c:v>0</c:v>
                      </c:pt>
                      <c:pt idx="16">
                        <c:v>7.73</c:v>
                      </c:pt>
                      <c:pt idx="17">
                        <c:v>3.68</c:v>
                      </c:pt>
                      <c:pt idx="18">
                        <c:v>3.11</c:v>
                      </c:pt>
                      <c:pt idx="19">
                        <c:v>3.66</c:v>
                      </c:pt>
                      <c:pt idx="20">
                        <c:v>0</c:v>
                      </c:pt>
                      <c:pt idx="21">
                        <c:v>0</c:v>
                      </c:pt>
                      <c:pt idx="22">
                        <c:v>1.44</c:v>
                      </c:pt>
                      <c:pt idx="23">
                        <c:v>2.3199999999999998</c:v>
                      </c:pt>
                      <c:pt idx="24">
                        <c:v>9.8000000000000007</c:v>
                      </c:pt>
                      <c:pt idx="25">
                        <c:v>0</c:v>
                      </c:pt>
                      <c:pt idx="26">
                        <c:v>1.19</c:v>
                      </c:pt>
                      <c:pt idx="27">
                        <c:v>0.93</c:v>
                      </c:pt>
                      <c:pt idx="28">
                        <c:v>1.9300000000000002</c:v>
                      </c:pt>
                    </c:numCache>
                  </c:numRef>
                </c:val>
                <c:smooth val="0"/>
                <c:extLst>
                  <c:ext xmlns:c16="http://schemas.microsoft.com/office/drawing/2014/chart" uri="{C3380CC4-5D6E-409C-BE32-E72D297353CC}">
                    <c16:uniqueId val="{00000006-8FA8-4CEE-8822-C52128831F92}"/>
                  </c:ext>
                </c:extLst>
              </c15:ser>
            </c15:filteredLineSeries>
          </c:ext>
        </c:extLst>
      </c:lineChart>
      <c:catAx>
        <c:axId val="194739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194735504"/>
        <c:crosses val="autoZero"/>
        <c:auto val="1"/>
        <c:lblAlgn val="ctr"/>
        <c:lblOffset val="100"/>
        <c:noMultiLvlLbl val="0"/>
      </c:catAx>
      <c:valAx>
        <c:axId val="194735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194739664"/>
        <c:crosses val="autoZero"/>
        <c:crossBetween val="between"/>
      </c:valAx>
      <c:spPr>
        <a:noFill/>
        <a:ln>
          <a:noFill/>
        </a:ln>
        <a:effectLst/>
      </c:spPr>
    </c:plotArea>
    <c:legend>
      <c:legendPos val="b"/>
      <c:layout>
        <c:manualLayout>
          <c:xMode val="edge"/>
          <c:yMode val="edge"/>
          <c:x val="9.0028225825452252E-2"/>
          <c:y val="0.80887889013873271"/>
          <c:w val="0.86303133113746777"/>
          <c:h val="0.1682639670041244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CO" sz="1100" b="1">
                <a:latin typeface="Arial" panose="020B0604020202020204" pitchFamily="34" charset="0"/>
                <a:cs typeface="Arial" panose="020B0604020202020204" pitchFamily="34" charset="0"/>
              </a:rPr>
              <a:t>Waste Management</a:t>
            </a:r>
          </a:p>
          <a:p>
            <a:pPr>
              <a:defRPr sz="1200" b="1"/>
            </a:pPr>
            <a:r>
              <a:rPr lang="es-CO" sz="1200" b="1">
                <a:latin typeface="Arial" panose="020B0604020202020204" pitchFamily="34" charset="0"/>
                <a:cs typeface="Arial" panose="020B0604020202020204" pitchFamily="34" charset="0"/>
              </a:rPr>
              <a:t> </a:t>
            </a:r>
            <a:r>
              <a:rPr lang="es-CO" sz="1000" b="0">
                <a:solidFill>
                  <a:schemeClr val="bg1">
                    <a:lumMod val="65000"/>
                  </a:schemeClr>
                </a:solidFill>
                <a:latin typeface="Arial" panose="020B0604020202020204" pitchFamily="34" charset="0"/>
                <a:cs typeface="Arial" panose="020B0604020202020204" pitchFamily="34" charset="0"/>
              </a:rPr>
              <a:t>Gestión</a:t>
            </a:r>
            <a:r>
              <a:rPr lang="es-CO" sz="1000" b="0" baseline="0">
                <a:solidFill>
                  <a:schemeClr val="bg1">
                    <a:lumMod val="65000"/>
                  </a:schemeClr>
                </a:solidFill>
                <a:latin typeface="Arial" panose="020B0604020202020204" pitchFamily="34" charset="0"/>
                <a:cs typeface="Arial" panose="020B0604020202020204" pitchFamily="34" charset="0"/>
              </a:rPr>
              <a:t> de Residuos</a:t>
            </a:r>
            <a:endParaRPr lang="es-CO" sz="1200" b="0">
              <a:solidFill>
                <a:schemeClr val="bg1">
                  <a:lumMod val="65000"/>
                </a:schemeClr>
              </a:solidFill>
              <a:latin typeface="Arial" panose="020B0604020202020204" pitchFamily="34" charset="0"/>
              <a:cs typeface="Arial" panose="020B0604020202020204" pitchFamily="34" charset="0"/>
            </a:endParaRPr>
          </a:p>
        </c:rich>
      </c:tx>
      <c:layout>
        <c:manualLayout>
          <c:xMode val="edge"/>
          <c:yMode val="edge"/>
          <c:x val="0.40100330033003295"/>
          <c:y val="3.853564547206165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9.8114913853590086E-2"/>
          <c:y val="0.19302504816955685"/>
          <c:w val="0.87284218185598084"/>
          <c:h val="0.43071655060458486"/>
        </c:manualLayout>
      </c:layout>
      <c:barChart>
        <c:barDir val="col"/>
        <c:grouping val="clustered"/>
        <c:varyColors val="0"/>
        <c:ser>
          <c:idx val="0"/>
          <c:order val="0"/>
          <c:tx>
            <c:strRef>
              <c:f>Ambiental!$B$24</c:f>
              <c:strCache>
                <c:ptCount val="1"/>
                <c:pt idx="0">
                  <c:v>Total recycled/reused</c:v>
                </c:pt>
              </c:strCache>
            </c:strRef>
          </c:tx>
          <c:spPr>
            <a:solidFill>
              <a:schemeClr val="accent1"/>
            </a:solidFill>
            <a:ln>
              <a:noFill/>
            </a:ln>
            <a:effectLst/>
          </c:spPr>
          <c:invertIfNegative val="0"/>
          <c:cat>
            <c:multiLvlStrRef>
              <c:f>Ambiental!$D$22:$AF$23</c:f>
              <c:multiLvlStrCache>
                <c:ptCount val="29"/>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pt idx="24">
                    <c:v>2022</c:v>
                  </c:pt>
                  <c:pt idx="25">
                    <c:v>2018</c:v>
                  </c:pt>
                  <c:pt idx="26">
                    <c:v>2019</c:v>
                  </c:pt>
                  <c:pt idx="27">
                    <c:v>2020</c:v>
                  </c:pt>
                  <c:pt idx="28">
                    <c:v>2021</c:v>
                  </c:pt>
                </c:lvl>
                <c:lvl>
                  <c:pt idx="0">
                    <c:v>GEB</c:v>
                  </c:pt>
                  <c:pt idx="5">
                    <c:v>TGI</c:v>
                  </c:pt>
                  <c:pt idx="10">
                    <c:v>Cálidda</c:v>
                  </c:pt>
                  <c:pt idx="15">
                    <c:v>Contugas</c:v>
                  </c:pt>
                  <c:pt idx="20">
                    <c:v>Electrodunas</c:v>
                  </c:pt>
                  <c:pt idx="25">
                    <c:v>Conecta</c:v>
                  </c:pt>
                </c:lvl>
              </c:multiLvlStrCache>
            </c:multiLvlStrRef>
          </c:cat>
          <c:val>
            <c:numRef>
              <c:f>Ambiental!$D$24:$AF$24</c:f>
              <c:numCache>
                <c:formatCode>#,##0.00</c:formatCode>
                <c:ptCount val="29"/>
                <c:pt idx="0">
                  <c:v>11.48</c:v>
                </c:pt>
                <c:pt idx="1">
                  <c:v>25.79</c:v>
                </c:pt>
                <c:pt idx="2">
                  <c:v>4468.37</c:v>
                </c:pt>
                <c:pt idx="3">
                  <c:v>1465.92</c:v>
                </c:pt>
                <c:pt idx="4">
                  <c:v>7340</c:v>
                </c:pt>
                <c:pt idx="5">
                  <c:v>30.46</c:v>
                </c:pt>
                <c:pt idx="6">
                  <c:v>0</c:v>
                </c:pt>
                <c:pt idx="7">
                  <c:v>41</c:v>
                </c:pt>
                <c:pt idx="8">
                  <c:v>7</c:v>
                </c:pt>
                <c:pt idx="9">
                  <c:v>3.8</c:v>
                </c:pt>
                <c:pt idx="10">
                  <c:v>11.04</c:v>
                </c:pt>
                <c:pt idx="11">
                  <c:v>14.47</c:v>
                </c:pt>
                <c:pt idx="12">
                  <c:v>6.61</c:v>
                </c:pt>
                <c:pt idx="13">
                  <c:v>137.63</c:v>
                </c:pt>
                <c:pt idx="14">
                  <c:v>52.48</c:v>
                </c:pt>
                <c:pt idx="15">
                  <c:v>0.89</c:v>
                </c:pt>
                <c:pt idx="16">
                  <c:v>0.56999999999999995</c:v>
                </c:pt>
                <c:pt idx="17">
                  <c:v>0.72</c:v>
                </c:pt>
                <c:pt idx="18">
                  <c:v>1.49</c:v>
                </c:pt>
                <c:pt idx="19">
                  <c:v>0.03</c:v>
                </c:pt>
                <c:pt idx="20">
                  <c:v>0</c:v>
                </c:pt>
                <c:pt idx="21">
                  <c:v>0</c:v>
                </c:pt>
                <c:pt idx="22">
                  <c:v>110</c:v>
                </c:pt>
                <c:pt idx="23">
                  <c:v>114</c:v>
                </c:pt>
                <c:pt idx="24">
                  <c:v>119.5</c:v>
                </c:pt>
                <c:pt idx="25">
                  <c:v>0</c:v>
                </c:pt>
                <c:pt idx="26">
                  <c:v>0.01</c:v>
                </c:pt>
                <c:pt idx="27">
                  <c:v>4.3600000000000003</c:v>
                </c:pt>
                <c:pt idx="28">
                  <c:v>2.3E-2</c:v>
                </c:pt>
              </c:numCache>
            </c:numRef>
          </c:val>
          <c:extLst>
            <c:ext xmlns:c16="http://schemas.microsoft.com/office/drawing/2014/chart" uri="{C3380CC4-5D6E-409C-BE32-E72D297353CC}">
              <c16:uniqueId val="{00000000-CA2B-4325-A3AC-1593F43D96C8}"/>
            </c:ext>
          </c:extLst>
        </c:ser>
        <c:ser>
          <c:idx val="1"/>
          <c:order val="1"/>
          <c:tx>
            <c:strRef>
              <c:f>Ambiental!$B$25</c:f>
              <c:strCache>
                <c:ptCount val="1"/>
                <c:pt idx="0">
                  <c:v>Total eliminated</c:v>
                </c:pt>
              </c:strCache>
            </c:strRef>
          </c:tx>
          <c:spPr>
            <a:solidFill>
              <a:schemeClr val="accent2"/>
            </a:solidFill>
            <a:ln>
              <a:noFill/>
            </a:ln>
            <a:effectLst/>
          </c:spPr>
          <c:invertIfNegative val="0"/>
          <c:cat>
            <c:multiLvlStrRef>
              <c:f>Ambiental!$D$22:$AF$23</c:f>
              <c:multiLvlStrCache>
                <c:ptCount val="29"/>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pt idx="24">
                    <c:v>2022</c:v>
                  </c:pt>
                  <c:pt idx="25">
                    <c:v>2018</c:v>
                  </c:pt>
                  <c:pt idx="26">
                    <c:v>2019</c:v>
                  </c:pt>
                  <c:pt idx="27">
                    <c:v>2020</c:v>
                  </c:pt>
                  <c:pt idx="28">
                    <c:v>2021</c:v>
                  </c:pt>
                </c:lvl>
                <c:lvl>
                  <c:pt idx="0">
                    <c:v>GEB</c:v>
                  </c:pt>
                  <c:pt idx="5">
                    <c:v>TGI</c:v>
                  </c:pt>
                  <c:pt idx="10">
                    <c:v>Cálidda</c:v>
                  </c:pt>
                  <c:pt idx="15">
                    <c:v>Contugas</c:v>
                  </c:pt>
                  <c:pt idx="20">
                    <c:v>Electrodunas</c:v>
                  </c:pt>
                  <c:pt idx="25">
                    <c:v>Conecta</c:v>
                  </c:pt>
                </c:lvl>
              </c:multiLvlStrCache>
            </c:multiLvlStrRef>
          </c:cat>
          <c:val>
            <c:numRef>
              <c:f>Ambiental!$D$25:$AF$25</c:f>
              <c:numCache>
                <c:formatCode>#,##0.00</c:formatCode>
                <c:ptCount val="29"/>
                <c:pt idx="0">
                  <c:v>0</c:v>
                </c:pt>
                <c:pt idx="1">
                  <c:v>192.6</c:v>
                </c:pt>
                <c:pt idx="2">
                  <c:v>0</c:v>
                </c:pt>
                <c:pt idx="3">
                  <c:v>0</c:v>
                </c:pt>
                <c:pt idx="4">
                  <c:v>0</c:v>
                </c:pt>
                <c:pt idx="5">
                  <c:v>24.24</c:v>
                </c:pt>
                <c:pt idx="6">
                  <c:v>22.32</c:v>
                </c:pt>
                <c:pt idx="7">
                  <c:v>26.29</c:v>
                </c:pt>
                <c:pt idx="8">
                  <c:v>11.2</c:v>
                </c:pt>
                <c:pt idx="9">
                  <c:v>0</c:v>
                </c:pt>
                <c:pt idx="10">
                  <c:v>60.36</c:v>
                </c:pt>
                <c:pt idx="11">
                  <c:v>52.9</c:v>
                </c:pt>
                <c:pt idx="12">
                  <c:v>25.72</c:v>
                </c:pt>
                <c:pt idx="13">
                  <c:v>145.1</c:v>
                </c:pt>
                <c:pt idx="14">
                  <c:v>0</c:v>
                </c:pt>
                <c:pt idx="15">
                  <c:v>16.75</c:v>
                </c:pt>
                <c:pt idx="16">
                  <c:v>11.74</c:v>
                </c:pt>
                <c:pt idx="17">
                  <c:v>2.2999999999999998</c:v>
                </c:pt>
                <c:pt idx="18">
                  <c:v>2.56</c:v>
                </c:pt>
                <c:pt idx="19">
                  <c:v>0</c:v>
                </c:pt>
                <c:pt idx="20">
                  <c:v>0</c:v>
                </c:pt>
                <c:pt idx="21">
                  <c:v>0</c:v>
                </c:pt>
                <c:pt idx="22">
                  <c:v>48</c:v>
                </c:pt>
                <c:pt idx="23">
                  <c:v>76</c:v>
                </c:pt>
                <c:pt idx="24">
                  <c:v>87</c:v>
                </c:pt>
                <c:pt idx="25">
                  <c:v>0</c:v>
                </c:pt>
                <c:pt idx="26">
                  <c:v>1.71</c:v>
                </c:pt>
                <c:pt idx="27">
                  <c:v>0.94</c:v>
                </c:pt>
                <c:pt idx="28">
                  <c:v>0</c:v>
                </c:pt>
              </c:numCache>
            </c:numRef>
          </c:val>
          <c:extLst>
            <c:ext xmlns:c16="http://schemas.microsoft.com/office/drawing/2014/chart" uri="{C3380CC4-5D6E-409C-BE32-E72D297353CC}">
              <c16:uniqueId val="{00000001-CA2B-4325-A3AC-1593F43D96C8}"/>
            </c:ext>
          </c:extLst>
        </c:ser>
        <c:ser>
          <c:idx val="2"/>
          <c:order val="2"/>
          <c:tx>
            <c:strRef>
              <c:f>Ambiental!$B$26</c:f>
              <c:strCache>
                <c:ptCount val="1"/>
                <c:pt idx="0">
                  <c:v>Sent to landfills</c:v>
                </c:pt>
              </c:strCache>
            </c:strRef>
          </c:tx>
          <c:spPr>
            <a:solidFill>
              <a:schemeClr val="accent3"/>
            </a:solidFill>
            <a:ln>
              <a:noFill/>
            </a:ln>
            <a:effectLst/>
          </c:spPr>
          <c:invertIfNegative val="0"/>
          <c:cat>
            <c:multiLvlStrRef>
              <c:f>Ambiental!$D$22:$AF$23</c:f>
              <c:multiLvlStrCache>
                <c:ptCount val="29"/>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pt idx="24">
                    <c:v>2022</c:v>
                  </c:pt>
                  <c:pt idx="25">
                    <c:v>2018</c:v>
                  </c:pt>
                  <c:pt idx="26">
                    <c:v>2019</c:v>
                  </c:pt>
                  <c:pt idx="27">
                    <c:v>2020</c:v>
                  </c:pt>
                  <c:pt idx="28">
                    <c:v>2021</c:v>
                  </c:pt>
                </c:lvl>
                <c:lvl>
                  <c:pt idx="0">
                    <c:v>GEB</c:v>
                  </c:pt>
                  <c:pt idx="5">
                    <c:v>TGI</c:v>
                  </c:pt>
                  <c:pt idx="10">
                    <c:v>Cálidda</c:v>
                  </c:pt>
                  <c:pt idx="15">
                    <c:v>Contugas</c:v>
                  </c:pt>
                  <c:pt idx="20">
                    <c:v>Electrodunas</c:v>
                  </c:pt>
                  <c:pt idx="25">
                    <c:v>Conecta</c:v>
                  </c:pt>
                </c:lvl>
              </c:multiLvlStrCache>
            </c:multiLvlStrRef>
          </c:cat>
          <c:val>
            <c:numRef>
              <c:f>Ambiental!$D$26:$AF$26</c:f>
              <c:numCache>
                <c:formatCode>#,##0.00</c:formatCode>
                <c:ptCount val="29"/>
                <c:pt idx="0">
                  <c:v>0</c:v>
                </c:pt>
                <c:pt idx="1">
                  <c:v>0</c:v>
                </c:pt>
                <c:pt idx="2">
                  <c:v>0</c:v>
                </c:pt>
                <c:pt idx="3">
                  <c:v>2945.9</c:v>
                </c:pt>
                <c:pt idx="4">
                  <c:v>249.81</c:v>
                </c:pt>
                <c:pt idx="5">
                  <c:v>12.67</c:v>
                </c:pt>
                <c:pt idx="6">
                  <c:v>10.82</c:v>
                </c:pt>
                <c:pt idx="7">
                  <c:v>11.81</c:v>
                </c:pt>
                <c:pt idx="8">
                  <c:v>8</c:v>
                </c:pt>
                <c:pt idx="9">
                  <c:v>4.41</c:v>
                </c:pt>
                <c:pt idx="10">
                  <c:v>9.07</c:v>
                </c:pt>
                <c:pt idx="11">
                  <c:v>11.97</c:v>
                </c:pt>
                <c:pt idx="12">
                  <c:v>7.3</c:v>
                </c:pt>
                <c:pt idx="13">
                  <c:v>12.78</c:v>
                </c:pt>
                <c:pt idx="14">
                  <c:v>1263.79</c:v>
                </c:pt>
                <c:pt idx="15">
                  <c:v>15.14</c:v>
                </c:pt>
                <c:pt idx="16">
                  <c:v>10.65</c:v>
                </c:pt>
                <c:pt idx="17">
                  <c:v>1.99</c:v>
                </c:pt>
                <c:pt idx="18">
                  <c:v>4.8899999999999997</c:v>
                </c:pt>
                <c:pt idx="19">
                  <c:v>6.12</c:v>
                </c:pt>
                <c:pt idx="20">
                  <c:v>0</c:v>
                </c:pt>
                <c:pt idx="21">
                  <c:v>0</c:v>
                </c:pt>
                <c:pt idx="22">
                  <c:v>0</c:v>
                </c:pt>
                <c:pt idx="23">
                  <c:v>0</c:v>
                </c:pt>
                <c:pt idx="24">
                  <c:v>0</c:v>
                </c:pt>
                <c:pt idx="25">
                  <c:v>0</c:v>
                </c:pt>
                <c:pt idx="26">
                  <c:v>1.71</c:v>
                </c:pt>
                <c:pt idx="27">
                  <c:v>0.57999999999999996</c:v>
                </c:pt>
                <c:pt idx="28">
                  <c:v>1.58</c:v>
                </c:pt>
              </c:numCache>
            </c:numRef>
          </c:val>
          <c:extLst>
            <c:ext xmlns:c16="http://schemas.microsoft.com/office/drawing/2014/chart" uri="{C3380CC4-5D6E-409C-BE32-E72D297353CC}">
              <c16:uniqueId val="{00000002-CA2B-4325-A3AC-1593F43D96C8}"/>
            </c:ext>
          </c:extLst>
        </c:ser>
        <c:ser>
          <c:idx val="3"/>
          <c:order val="3"/>
          <c:tx>
            <c:strRef>
              <c:f>Ambiental!$B$27</c:f>
              <c:strCache>
                <c:ptCount val="1"/>
                <c:pt idx="0">
                  <c:v>Incinerated with energy recovery</c:v>
                </c:pt>
              </c:strCache>
            </c:strRef>
          </c:tx>
          <c:spPr>
            <a:solidFill>
              <a:schemeClr val="accent4"/>
            </a:solidFill>
            <a:ln>
              <a:noFill/>
            </a:ln>
            <a:effectLst/>
          </c:spPr>
          <c:invertIfNegative val="0"/>
          <c:cat>
            <c:multiLvlStrRef>
              <c:f>Ambiental!$D$22:$AF$23</c:f>
              <c:multiLvlStrCache>
                <c:ptCount val="29"/>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pt idx="24">
                    <c:v>2022</c:v>
                  </c:pt>
                  <c:pt idx="25">
                    <c:v>2018</c:v>
                  </c:pt>
                  <c:pt idx="26">
                    <c:v>2019</c:v>
                  </c:pt>
                  <c:pt idx="27">
                    <c:v>2020</c:v>
                  </c:pt>
                  <c:pt idx="28">
                    <c:v>2021</c:v>
                  </c:pt>
                </c:lvl>
                <c:lvl>
                  <c:pt idx="0">
                    <c:v>GEB</c:v>
                  </c:pt>
                  <c:pt idx="5">
                    <c:v>TGI</c:v>
                  </c:pt>
                  <c:pt idx="10">
                    <c:v>Cálidda</c:v>
                  </c:pt>
                  <c:pt idx="15">
                    <c:v>Contugas</c:v>
                  </c:pt>
                  <c:pt idx="20">
                    <c:v>Electrodunas</c:v>
                  </c:pt>
                  <c:pt idx="25">
                    <c:v>Conecta</c:v>
                  </c:pt>
                </c:lvl>
              </c:multiLvlStrCache>
            </c:multiLvlStrRef>
          </c:cat>
          <c:val>
            <c:numRef>
              <c:f>Ambiental!$D$27:$AF$27</c:f>
              <c:numCache>
                <c:formatCode>#,##0.00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3-CA2B-4325-A3AC-1593F43D96C8}"/>
            </c:ext>
          </c:extLst>
        </c:ser>
        <c:ser>
          <c:idx val="4"/>
          <c:order val="4"/>
          <c:tx>
            <c:strRef>
              <c:f>Ambiental!$B$28</c:f>
              <c:strCache>
                <c:ptCount val="1"/>
                <c:pt idx="0">
                  <c:v>Incinerated without energy recovery</c:v>
                </c:pt>
              </c:strCache>
            </c:strRef>
          </c:tx>
          <c:spPr>
            <a:solidFill>
              <a:schemeClr val="accent5"/>
            </a:solidFill>
            <a:ln>
              <a:noFill/>
            </a:ln>
            <a:effectLst/>
          </c:spPr>
          <c:invertIfNegative val="0"/>
          <c:cat>
            <c:multiLvlStrRef>
              <c:f>Ambiental!$D$22:$AF$23</c:f>
              <c:multiLvlStrCache>
                <c:ptCount val="29"/>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pt idx="24">
                    <c:v>2022</c:v>
                  </c:pt>
                  <c:pt idx="25">
                    <c:v>2018</c:v>
                  </c:pt>
                  <c:pt idx="26">
                    <c:v>2019</c:v>
                  </c:pt>
                  <c:pt idx="27">
                    <c:v>2020</c:v>
                  </c:pt>
                  <c:pt idx="28">
                    <c:v>2021</c:v>
                  </c:pt>
                </c:lvl>
                <c:lvl>
                  <c:pt idx="0">
                    <c:v>GEB</c:v>
                  </c:pt>
                  <c:pt idx="5">
                    <c:v>TGI</c:v>
                  </c:pt>
                  <c:pt idx="10">
                    <c:v>Cálidda</c:v>
                  </c:pt>
                  <c:pt idx="15">
                    <c:v>Contugas</c:v>
                  </c:pt>
                  <c:pt idx="20">
                    <c:v>Electrodunas</c:v>
                  </c:pt>
                  <c:pt idx="25">
                    <c:v>Conecta</c:v>
                  </c:pt>
                </c:lvl>
              </c:multiLvlStrCache>
            </c:multiLvlStrRef>
          </c:cat>
          <c:val>
            <c:numRef>
              <c:f>Ambiental!$D$28:$AF$28</c:f>
              <c:numCache>
                <c:formatCode>#,##0.00</c:formatCode>
                <c:ptCount val="29"/>
                <c:pt idx="0">
                  <c:v>0</c:v>
                </c:pt>
                <c:pt idx="1">
                  <c:v>0</c:v>
                </c:pt>
                <c:pt idx="2">
                  <c:v>32.700000000000003</c:v>
                </c:pt>
                <c:pt idx="3">
                  <c:v>20.23</c:v>
                </c:pt>
                <c:pt idx="4">
                  <c:v>66.97</c:v>
                </c:pt>
                <c:pt idx="5">
                  <c:v>0</c:v>
                </c:pt>
                <c:pt idx="6">
                  <c:v>7.0000000000000007E-2</c:v>
                </c:pt>
                <c:pt idx="7">
                  <c:v>0.55000000000000004</c:v>
                </c:pt>
                <c:pt idx="8">
                  <c:v>0.4</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0.37</c:v>
                </c:pt>
                <c:pt idx="28">
                  <c:v>0</c:v>
                </c:pt>
              </c:numCache>
            </c:numRef>
          </c:val>
          <c:extLst>
            <c:ext xmlns:c16="http://schemas.microsoft.com/office/drawing/2014/chart" uri="{C3380CC4-5D6E-409C-BE32-E72D297353CC}">
              <c16:uniqueId val="{00000004-CA2B-4325-A3AC-1593F43D96C8}"/>
            </c:ext>
          </c:extLst>
        </c:ser>
        <c:ser>
          <c:idx val="5"/>
          <c:order val="5"/>
          <c:tx>
            <c:strRef>
              <c:f>Ambiental!$B$29</c:f>
              <c:strCache>
                <c:ptCount val="1"/>
                <c:pt idx="0">
                  <c:v>Disposed by other methods</c:v>
                </c:pt>
              </c:strCache>
            </c:strRef>
          </c:tx>
          <c:spPr>
            <a:solidFill>
              <a:schemeClr val="accent6"/>
            </a:solidFill>
            <a:ln>
              <a:noFill/>
            </a:ln>
            <a:effectLst/>
          </c:spPr>
          <c:invertIfNegative val="0"/>
          <c:cat>
            <c:multiLvlStrRef>
              <c:f>Ambiental!$D$22:$AF$23</c:f>
              <c:multiLvlStrCache>
                <c:ptCount val="29"/>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pt idx="24">
                    <c:v>2022</c:v>
                  </c:pt>
                  <c:pt idx="25">
                    <c:v>2018</c:v>
                  </c:pt>
                  <c:pt idx="26">
                    <c:v>2019</c:v>
                  </c:pt>
                  <c:pt idx="27">
                    <c:v>2020</c:v>
                  </c:pt>
                  <c:pt idx="28">
                    <c:v>2021</c:v>
                  </c:pt>
                </c:lvl>
                <c:lvl>
                  <c:pt idx="0">
                    <c:v>GEB</c:v>
                  </c:pt>
                  <c:pt idx="5">
                    <c:v>TGI</c:v>
                  </c:pt>
                  <c:pt idx="10">
                    <c:v>Cálidda</c:v>
                  </c:pt>
                  <c:pt idx="15">
                    <c:v>Contugas</c:v>
                  </c:pt>
                  <c:pt idx="20">
                    <c:v>Electrodunas</c:v>
                  </c:pt>
                  <c:pt idx="25">
                    <c:v>Conecta</c:v>
                  </c:pt>
                </c:lvl>
              </c:multiLvlStrCache>
            </c:multiLvlStrRef>
          </c:cat>
          <c:val>
            <c:numRef>
              <c:f>Ambiental!$D$29:$AF$29</c:f>
              <c:numCache>
                <c:formatCode>#,##0.00</c:formatCode>
                <c:ptCount val="29"/>
                <c:pt idx="0">
                  <c:v>0</c:v>
                </c:pt>
                <c:pt idx="1">
                  <c:v>0</c:v>
                </c:pt>
                <c:pt idx="2">
                  <c:v>0</c:v>
                </c:pt>
                <c:pt idx="3">
                  <c:v>0.3</c:v>
                </c:pt>
                <c:pt idx="4">
                  <c:v>0</c:v>
                </c:pt>
                <c:pt idx="5">
                  <c:v>579</c:v>
                </c:pt>
                <c:pt idx="6">
                  <c:v>287</c:v>
                </c:pt>
                <c:pt idx="7">
                  <c:v>782</c:v>
                </c:pt>
                <c:pt idx="8">
                  <c:v>553</c:v>
                </c:pt>
                <c:pt idx="9">
                  <c:v>543.66</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5-CA2B-4325-A3AC-1593F43D96C8}"/>
            </c:ext>
          </c:extLst>
        </c:ser>
        <c:dLbls>
          <c:showLegendKey val="0"/>
          <c:showVal val="0"/>
          <c:showCatName val="0"/>
          <c:showSerName val="0"/>
          <c:showPercent val="0"/>
          <c:showBubbleSize val="0"/>
        </c:dLbls>
        <c:gapWidth val="219"/>
        <c:overlap val="-27"/>
        <c:axId val="1666420064"/>
        <c:axId val="1666420480"/>
      </c:barChart>
      <c:lineChart>
        <c:grouping val="standard"/>
        <c:varyColors val="0"/>
        <c:dLbls>
          <c:showLegendKey val="0"/>
          <c:showVal val="0"/>
          <c:showCatName val="0"/>
          <c:showSerName val="0"/>
          <c:showPercent val="0"/>
          <c:showBubbleSize val="0"/>
        </c:dLbls>
        <c:marker val="1"/>
        <c:smooth val="0"/>
        <c:axId val="1666420064"/>
        <c:axId val="1666420480"/>
        <c:extLst>
          <c:ext xmlns:c15="http://schemas.microsoft.com/office/drawing/2012/chart" uri="{02D57815-91ED-43cb-92C2-25804820EDAC}">
            <c15:filteredLineSeries>
              <c15:ser>
                <c:idx val="6"/>
                <c:order val="6"/>
                <c:tx>
                  <c:strRef>
                    <c:extLst>
                      <c:ext uri="{02D57815-91ED-43cb-92C2-25804820EDAC}">
                        <c15:formulaRef>
                          <c15:sqref>Ambiental!$B$30</c15:sqref>
                        </c15:formulaRef>
                      </c:ext>
                    </c:extLst>
                    <c:strCache>
                      <c:ptCount val="1"/>
                      <c:pt idx="0">
                        <c:v>Total waste generated</c:v>
                      </c:pt>
                    </c:strCache>
                  </c:strRef>
                </c:tx>
                <c:spPr>
                  <a:ln w="28575" cap="rnd">
                    <a:solidFill>
                      <a:schemeClr val="accent1">
                        <a:lumMod val="60000"/>
                      </a:schemeClr>
                    </a:solidFill>
                    <a:round/>
                  </a:ln>
                  <a:effectLst/>
                </c:spPr>
                <c:marker>
                  <c:symbol val="none"/>
                </c:marker>
                <c:cat>
                  <c:multiLvlStrRef>
                    <c:extLst>
                      <c:ext uri="{02D57815-91ED-43cb-92C2-25804820EDAC}">
                        <c15:formulaRef>
                          <c15:sqref>Ambiental!$D$22:$AF$23</c15:sqref>
                        </c15:formulaRef>
                      </c:ext>
                    </c:extLst>
                    <c:multiLvlStrCache>
                      <c:ptCount val="29"/>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pt idx="24">
                          <c:v>2022</c:v>
                        </c:pt>
                        <c:pt idx="25">
                          <c:v>2018</c:v>
                        </c:pt>
                        <c:pt idx="26">
                          <c:v>2019</c:v>
                        </c:pt>
                        <c:pt idx="27">
                          <c:v>2020</c:v>
                        </c:pt>
                        <c:pt idx="28">
                          <c:v>2021</c:v>
                        </c:pt>
                      </c:lvl>
                      <c:lvl>
                        <c:pt idx="0">
                          <c:v>GEB</c:v>
                        </c:pt>
                        <c:pt idx="5">
                          <c:v>TGI</c:v>
                        </c:pt>
                        <c:pt idx="10">
                          <c:v>Cálidda</c:v>
                        </c:pt>
                        <c:pt idx="15">
                          <c:v>Contugas</c:v>
                        </c:pt>
                        <c:pt idx="20">
                          <c:v>Electrodunas</c:v>
                        </c:pt>
                        <c:pt idx="25">
                          <c:v>Conecta</c:v>
                        </c:pt>
                      </c:lvl>
                    </c:multiLvlStrCache>
                  </c:multiLvlStrRef>
                </c:cat>
                <c:val>
                  <c:numRef>
                    <c:extLst>
                      <c:ext uri="{02D57815-91ED-43cb-92C2-25804820EDAC}">
                        <c15:formulaRef>
                          <c15:sqref>Ambiental!$D$30:$AF$30</c15:sqref>
                        </c15:formulaRef>
                      </c:ext>
                    </c:extLst>
                    <c:numCache>
                      <c:formatCode>#,##0.00</c:formatCode>
                      <c:ptCount val="29"/>
                      <c:pt idx="0">
                        <c:v>11.48</c:v>
                      </c:pt>
                      <c:pt idx="1">
                        <c:v>218.39</c:v>
                      </c:pt>
                      <c:pt idx="2">
                        <c:v>4501.07</c:v>
                      </c:pt>
                      <c:pt idx="3">
                        <c:v>4432.3499999999995</c:v>
                      </c:pt>
                      <c:pt idx="4">
                        <c:v>7656.78</c:v>
                      </c:pt>
                      <c:pt idx="5">
                        <c:v>646.37</c:v>
                      </c:pt>
                      <c:pt idx="6">
                        <c:v>320.20999999999998</c:v>
                      </c:pt>
                      <c:pt idx="7">
                        <c:v>861.65</c:v>
                      </c:pt>
                      <c:pt idx="8">
                        <c:v>579.6</c:v>
                      </c:pt>
                      <c:pt idx="9">
                        <c:v>551.87</c:v>
                      </c:pt>
                      <c:pt idx="10">
                        <c:v>80.47</c:v>
                      </c:pt>
                      <c:pt idx="11">
                        <c:v>79.34</c:v>
                      </c:pt>
                      <c:pt idx="12">
                        <c:v>39.629999999999995</c:v>
                      </c:pt>
                      <c:pt idx="13">
                        <c:v>295.51</c:v>
                      </c:pt>
                      <c:pt idx="14">
                        <c:v>1316.27</c:v>
                      </c:pt>
                      <c:pt idx="15">
                        <c:v>32.78</c:v>
                      </c:pt>
                      <c:pt idx="16">
                        <c:v>22.96</c:v>
                      </c:pt>
                      <c:pt idx="17">
                        <c:v>5.01</c:v>
                      </c:pt>
                      <c:pt idx="18">
                        <c:v>8.94</c:v>
                      </c:pt>
                      <c:pt idx="19">
                        <c:v>6.15</c:v>
                      </c:pt>
                      <c:pt idx="20">
                        <c:v>0</c:v>
                      </c:pt>
                      <c:pt idx="21">
                        <c:v>0</c:v>
                      </c:pt>
                      <c:pt idx="22">
                        <c:v>158</c:v>
                      </c:pt>
                      <c:pt idx="23">
                        <c:v>190</c:v>
                      </c:pt>
                      <c:pt idx="24">
                        <c:v>206.5</c:v>
                      </c:pt>
                      <c:pt idx="25">
                        <c:v>0</c:v>
                      </c:pt>
                      <c:pt idx="26">
                        <c:v>3.4299999999999997</c:v>
                      </c:pt>
                      <c:pt idx="27">
                        <c:v>6.2500000000000009</c:v>
                      </c:pt>
                      <c:pt idx="28">
                        <c:v>1.603</c:v>
                      </c:pt>
                    </c:numCache>
                  </c:numRef>
                </c:val>
                <c:smooth val="0"/>
                <c:extLst>
                  <c:ext xmlns:c16="http://schemas.microsoft.com/office/drawing/2014/chart" uri="{C3380CC4-5D6E-409C-BE32-E72D297353CC}">
                    <c16:uniqueId val="{00000006-CA2B-4325-A3AC-1593F43D96C8}"/>
                  </c:ext>
                </c:extLst>
              </c15:ser>
            </c15:filteredLineSeries>
          </c:ext>
        </c:extLst>
      </c:lineChart>
      <c:catAx>
        <c:axId val="1666420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1666420480"/>
        <c:crosses val="autoZero"/>
        <c:auto val="1"/>
        <c:lblAlgn val="ctr"/>
        <c:lblOffset val="100"/>
        <c:noMultiLvlLbl val="0"/>
      </c:catAx>
      <c:valAx>
        <c:axId val="1666420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1666420064"/>
        <c:crosses val="autoZero"/>
        <c:crossBetween val="between"/>
      </c:valAx>
      <c:spPr>
        <a:noFill/>
        <a:ln>
          <a:noFill/>
        </a:ln>
        <a:effectLst/>
      </c:spPr>
    </c:plotArea>
    <c:legend>
      <c:legendPos val="b"/>
      <c:layout>
        <c:manualLayout>
          <c:xMode val="edge"/>
          <c:yMode val="edge"/>
          <c:x val="8.7509576154465835E-2"/>
          <c:y val="0.81052296208638663"/>
          <c:w val="0.83554169590187355"/>
          <c:h val="0.16250208608317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100" b="1">
                <a:latin typeface="Arial" panose="020B0604020202020204" pitchFamily="34" charset="0"/>
                <a:cs typeface="Arial" panose="020B0604020202020204" pitchFamily="34" charset="0"/>
              </a:rPr>
              <a:t>  GHG Emissions </a:t>
            </a:r>
          </a:p>
          <a:p>
            <a:pPr>
              <a:defRPr sz="1100" b="1">
                <a:latin typeface="Arial" panose="020B0604020202020204" pitchFamily="34" charset="0"/>
                <a:cs typeface="Arial" panose="020B0604020202020204" pitchFamily="34" charset="0"/>
              </a:defRPr>
            </a:pPr>
            <a:r>
              <a:rPr lang="en-US" sz="1000" b="0">
                <a:solidFill>
                  <a:schemeClr val="bg1">
                    <a:lumMod val="65000"/>
                  </a:schemeClr>
                </a:solidFill>
                <a:latin typeface="Arial" panose="020B0604020202020204" pitchFamily="34" charset="0"/>
                <a:cs typeface="Arial" panose="020B0604020202020204" pitchFamily="34" charset="0"/>
              </a:rPr>
              <a:t>Emisiones de GEI</a:t>
            </a:r>
          </a:p>
        </c:rich>
      </c:tx>
      <c:layout>
        <c:manualLayout>
          <c:xMode val="edge"/>
          <c:yMode val="edge"/>
          <c:x val="0.38277112951242542"/>
          <c:y val="3.714020427112348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12815645032322767"/>
          <c:y val="0.17022988505747128"/>
          <c:w val="0.83283035403707062"/>
          <c:h val="0.5379056726544279"/>
        </c:manualLayout>
      </c:layout>
      <c:barChart>
        <c:barDir val="col"/>
        <c:grouping val="clustered"/>
        <c:varyColors val="0"/>
        <c:ser>
          <c:idx val="0"/>
          <c:order val="0"/>
          <c:tx>
            <c:strRef>
              <c:f>Ambiental!$B$35</c:f>
              <c:strCache>
                <c:ptCount val="1"/>
                <c:pt idx="0">
                  <c:v>Scope 1 emissions</c:v>
                </c:pt>
              </c:strCache>
            </c:strRef>
          </c:tx>
          <c:spPr>
            <a:solidFill>
              <a:schemeClr val="accent1"/>
            </a:solidFill>
            <a:ln>
              <a:noFill/>
            </a:ln>
            <a:effectLst/>
          </c:spPr>
          <c:invertIfNegative val="0"/>
          <c:cat>
            <c:multiLvlStrRef>
              <c:f>Ambiental!$D$32:$AF$34</c:f>
              <c:multiLvlStrCache>
                <c:ptCount val="29"/>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pt idx="24">
                    <c:v>2022</c:v>
                  </c:pt>
                  <c:pt idx="25">
                    <c:v>2018</c:v>
                  </c:pt>
                  <c:pt idx="26">
                    <c:v>2019</c:v>
                  </c:pt>
                  <c:pt idx="27">
                    <c:v>2020</c:v>
                  </c:pt>
                  <c:pt idx="28">
                    <c:v>2021</c:v>
                  </c:pt>
                </c:lvl>
                <c:lvl>
                  <c:pt idx="0">
                    <c:v>GEB</c:v>
                  </c:pt>
                  <c:pt idx="5">
                    <c:v>TGI</c:v>
                  </c:pt>
                  <c:pt idx="10">
                    <c:v>Cálidda</c:v>
                  </c:pt>
                  <c:pt idx="15">
                    <c:v>Contugas</c:v>
                  </c:pt>
                  <c:pt idx="20">
                    <c:v>Electrodunas</c:v>
                  </c:pt>
                  <c:pt idx="25">
                    <c:v>Conecta</c:v>
                  </c:pt>
                </c:lvl>
              </c:multiLvlStrCache>
            </c:multiLvlStrRef>
          </c:cat>
          <c:val>
            <c:numRef>
              <c:f>Ambiental!$D$35:$AF$35</c:f>
              <c:numCache>
                <c:formatCode>#,##0.00</c:formatCode>
                <c:ptCount val="29"/>
                <c:pt idx="0">
                  <c:v>1573.6</c:v>
                </c:pt>
                <c:pt idx="1">
                  <c:v>3599</c:v>
                </c:pt>
                <c:pt idx="2">
                  <c:v>2926.5</c:v>
                </c:pt>
                <c:pt idx="3">
                  <c:v>2926.5</c:v>
                </c:pt>
                <c:pt idx="4">
                  <c:v>3238.18</c:v>
                </c:pt>
                <c:pt idx="5">
                  <c:v>139925.4</c:v>
                </c:pt>
                <c:pt idx="6">
                  <c:v>157440</c:v>
                </c:pt>
                <c:pt idx="7">
                  <c:v>116969.91</c:v>
                </c:pt>
                <c:pt idx="8">
                  <c:v>219465.3</c:v>
                </c:pt>
                <c:pt idx="9">
                  <c:v>184295.13</c:v>
                </c:pt>
                <c:pt idx="10">
                  <c:v>0</c:v>
                </c:pt>
                <c:pt idx="11">
                  <c:v>16289.9</c:v>
                </c:pt>
                <c:pt idx="12">
                  <c:v>14046.9</c:v>
                </c:pt>
                <c:pt idx="13">
                  <c:v>18455.8</c:v>
                </c:pt>
                <c:pt idx="14">
                  <c:v>18741.29</c:v>
                </c:pt>
                <c:pt idx="15">
                  <c:v>1733.1</c:v>
                </c:pt>
                <c:pt idx="16">
                  <c:v>2244</c:v>
                </c:pt>
                <c:pt idx="17">
                  <c:v>2008.1</c:v>
                </c:pt>
                <c:pt idx="18">
                  <c:v>4353.5</c:v>
                </c:pt>
                <c:pt idx="19">
                  <c:v>2301.16</c:v>
                </c:pt>
                <c:pt idx="20">
                  <c:v>0</c:v>
                </c:pt>
                <c:pt idx="21">
                  <c:v>0</c:v>
                </c:pt>
                <c:pt idx="22">
                  <c:v>0</c:v>
                </c:pt>
                <c:pt idx="23">
                  <c:v>103716.6</c:v>
                </c:pt>
                <c:pt idx="24">
                  <c:v>103821.1</c:v>
                </c:pt>
                <c:pt idx="25">
                  <c:v>0</c:v>
                </c:pt>
                <c:pt idx="26">
                  <c:v>466.5</c:v>
                </c:pt>
                <c:pt idx="27">
                  <c:v>0</c:v>
                </c:pt>
                <c:pt idx="28">
                  <c:v>127.5</c:v>
                </c:pt>
              </c:numCache>
            </c:numRef>
          </c:val>
          <c:extLst>
            <c:ext xmlns:c16="http://schemas.microsoft.com/office/drawing/2014/chart" uri="{C3380CC4-5D6E-409C-BE32-E72D297353CC}">
              <c16:uniqueId val="{00000000-A1D0-4600-B892-9D861FB2F51C}"/>
            </c:ext>
          </c:extLst>
        </c:ser>
        <c:ser>
          <c:idx val="1"/>
          <c:order val="1"/>
          <c:tx>
            <c:strRef>
              <c:f>Ambiental!$B$36</c:f>
              <c:strCache>
                <c:ptCount val="1"/>
                <c:pt idx="0">
                  <c:v>Scope 2 emissions</c:v>
                </c:pt>
              </c:strCache>
            </c:strRef>
          </c:tx>
          <c:spPr>
            <a:solidFill>
              <a:schemeClr val="accent2"/>
            </a:solidFill>
            <a:ln>
              <a:noFill/>
            </a:ln>
            <a:effectLst/>
          </c:spPr>
          <c:invertIfNegative val="0"/>
          <c:cat>
            <c:multiLvlStrRef>
              <c:f>Ambiental!$D$32:$AF$34</c:f>
              <c:multiLvlStrCache>
                <c:ptCount val="29"/>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pt idx="24">
                    <c:v>2022</c:v>
                  </c:pt>
                  <c:pt idx="25">
                    <c:v>2018</c:v>
                  </c:pt>
                  <c:pt idx="26">
                    <c:v>2019</c:v>
                  </c:pt>
                  <c:pt idx="27">
                    <c:v>2020</c:v>
                  </c:pt>
                  <c:pt idx="28">
                    <c:v>2021</c:v>
                  </c:pt>
                </c:lvl>
                <c:lvl>
                  <c:pt idx="0">
                    <c:v>GEB</c:v>
                  </c:pt>
                  <c:pt idx="5">
                    <c:v>TGI</c:v>
                  </c:pt>
                  <c:pt idx="10">
                    <c:v>Cálidda</c:v>
                  </c:pt>
                  <c:pt idx="15">
                    <c:v>Contugas</c:v>
                  </c:pt>
                  <c:pt idx="20">
                    <c:v>Electrodunas</c:v>
                  </c:pt>
                  <c:pt idx="25">
                    <c:v>Conecta</c:v>
                  </c:pt>
                </c:lvl>
              </c:multiLvlStrCache>
            </c:multiLvlStrRef>
          </c:cat>
          <c:val>
            <c:numRef>
              <c:f>Ambiental!$D$36:$AF$36</c:f>
              <c:numCache>
                <c:formatCode>#,##0.00</c:formatCode>
                <c:ptCount val="29"/>
                <c:pt idx="0">
                  <c:v>78.5</c:v>
                </c:pt>
                <c:pt idx="1">
                  <c:v>89.8</c:v>
                </c:pt>
                <c:pt idx="2">
                  <c:v>150.6</c:v>
                </c:pt>
                <c:pt idx="3">
                  <c:v>106.4</c:v>
                </c:pt>
                <c:pt idx="4">
                  <c:v>70.94</c:v>
                </c:pt>
                <c:pt idx="5">
                  <c:v>317.10000000000002</c:v>
                </c:pt>
                <c:pt idx="6">
                  <c:v>512.29999999999995</c:v>
                </c:pt>
                <c:pt idx="7">
                  <c:v>592</c:v>
                </c:pt>
                <c:pt idx="8">
                  <c:v>414.4</c:v>
                </c:pt>
                <c:pt idx="9">
                  <c:v>352.06</c:v>
                </c:pt>
                <c:pt idx="10">
                  <c:v>0</c:v>
                </c:pt>
                <c:pt idx="11">
                  <c:v>536.6</c:v>
                </c:pt>
                <c:pt idx="12">
                  <c:v>469.7</c:v>
                </c:pt>
                <c:pt idx="13">
                  <c:v>494.4</c:v>
                </c:pt>
                <c:pt idx="14">
                  <c:v>593.52</c:v>
                </c:pt>
                <c:pt idx="15">
                  <c:v>162.9</c:v>
                </c:pt>
                <c:pt idx="16">
                  <c:v>142.5</c:v>
                </c:pt>
                <c:pt idx="17">
                  <c:v>127.3</c:v>
                </c:pt>
                <c:pt idx="18">
                  <c:v>116.8</c:v>
                </c:pt>
                <c:pt idx="19">
                  <c:v>137.19999999999999</c:v>
                </c:pt>
                <c:pt idx="20">
                  <c:v>0</c:v>
                </c:pt>
                <c:pt idx="21">
                  <c:v>0</c:v>
                </c:pt>
                <c:pt idx="22">
                  <c:v>0</c:v>
                </c:pt>
                <c:pt idx="23">
                  <c:v>109.6</c:v>
                </c:pt>
                <c:pt idx="24">
                  <c:v>100.29</c:v>
                </c:pt>
                <c:pt idx="25">
                  <c:v>0</c:v>
                </c:pt>
                <c:pt idx="26">
                  <c:v>1062.8</c:v>
                </c:pt>
                <c:pt idx="27">
                  <c:v>109.4</c:v>
                </c:pt>
                <c:pt idx="28">
                  <c:v>831.6</c:v>
                </c:pt>
              </c:numCache>
            </c:numRef>
          </c:val>
          <c:extLst>
            <c:ext xmlns:c16="http://schemas.microsoft.com/office/drawing/2014/chart" uri="{C3380CC4-5D6E-409C-BE32-E72D297353CC}">
              <c16:uniqueId val="{00000001-A1D0-4600-B892-9D861FB2F51C}"/>
            </c:ext>
          </c:extLst>
        </c:ser>
        <c:ser>
          <c:idx val="2"/>
          <c:order val="2"/>
          <c:tx>
            <c:strRef>
              <c:f>Ambiental!$B$37</c:f>
              <c:strCache>
                <c:ptCount val="1"/>
                <c:pt idx="0">
                  <c:v>Scope 3 emissions</c:v>
                </c:pt>
              </c:strCache>
            </c:strRef>
          </c:tx>
          <c:spPr>
            <a:solidFill>
              <a:schemeClr val="accent3"/>
            </a:solidFill>
            <a:ln>
              <a:noFill/>
            </a:ln>
            <a:effectLst/>
          </c:spPr>
          <c:invertIfNegative val="0"/>
          <c:cat>
            <c:multiLvlStrRef>
              <c:f>Ambiental!$D$32:$AF$34</c:f>
              <c:multiLvlStrCache>
                <c:ptCount val="29"/>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pt idx="24">
                    <c:v>2022</c:v>
                  </c:pt>
                  <c:pt idx="25">
                    <c:v>2018</c:v>
                  </c:pt>
                  <c:pt idx="26">
                    <c:v>2019</c:v>
                  </c:pt>
                  <c:pt idx="27">
                    <c:v>2020</c:v>
                  </c:pt>
                  <c:pt idx="28">
                    <c:v>2021</c:v>
                  </c:pt>
                </c:lvl>
                <c:lvl>
                  <c:pt idx="0">
                    <c:v>GEB</c:v>
                  </c:pt>
                  <c:pt idx="5">
                    <c:v>TGI</c:v>
                  </c:pt>
                  <c:pt idx="10">
                    <c:v>Cálidda</c:v>
                  </c:pt>
                  <c:pt idx="15">
                    <c:v>Contugas</c:v>
                  </c:pt>
                  <c:pt idx="20">
                    <c:v>Electrodunas</c:v>
                  </c:pt>
                  <c:pt idx="25">
                    <c:v>Conecta</c:v>
                  </c:pt>
                </c:lvl>
              </c:multiLvlStrCache>
            </c:multiLvlStrRef>
          </c:cat>
          <c:val>
            <c:numRef>
              <c:f>Ambiental!$D$37:$AF$37</c:f>
              <c:numCache>
                <c:formatCode>#,##0.00</c:formatCode>
                <c:ptCount val="29"/>
                <c:pt idx="0">
                  <c:v>615.20000000000005</c:v>
                </c:pt>
                <c:pt idx="1">
                  <c:v>513.4</c:v>
                </c:pt>
                <c:pt idx="2">
                  <c:v>131.1</c:v>
                </c:pt>
                <c:pt idx="3">
                  <c:v>152.69999999999999</c:v>
                </c:pt>
                <c:pt idx="4">
                  <c:v>737.11</c:v>
                </c:pt>
                <c:pt idx="5">
                  <c:v>210.4</c:v>
                </c:pt>
                <c:pt idx="6">
                  <c:v>226</c:v>
                </c:pt>
                <c:pt idx="7">
                  <c:v>54.1</c:v>
                </c:pt>
                <c:pt idx="8">
                  <c:v>144.69999999999999</c:v>
                </c:pt>
                <c:pt idx="9">
                  <c:v>108</c:v>
                </c:pt>
                <c:pt idx="10">
                  <c:v>0</c:v>
                </c:pt>
                <c:pt idx="11">
                  <c:v>1289.4000000000001</c:v>
                </c:pt>
                <c:pt idx="12">
                  <c:v>178.7</c:v>
                </c:pt>
                <c:pt idx="13">
                  <c:v>105.1</c:v>
                </c:pt>
                <c:pt idx="14">
                  <c:v>3803.51</c:v>
                </c:pt>
                <c:pt idx="15">
                  <c:v>202.1</c:v>
                </c:pt>
                <c:pt idx="16">
                  <c:v>22</c:v>
                </c:pt>
                <c:pt idx="17">
                  <c:v>0.2</c:v>
                </c:pt>
                <c:pt idx="18">
                  <c:v>2.8</c:v>
                </c:pt>
                <c:pt idx="19">
                  <c:v>3.25</c:v>
                </c:pt>
                <c:pt idx="20">
                  <c:v>0</c:v>
                </c:pt>
                <c:pt idx="21">
                  <c:v>0</c:v>
                </c:pt>
                <c:pt idx="22">
                  <c:v>0</c:v>
                </c:pt>
                <c:pt idx="23">
                  <c:v>2.9</c:v>
                </c:pt>
                <c:pt idx="24">
                  <c:v>5.17</c:v>
                </c:pt>
                <c:pt idx="25">
                  <c:v>0</c:v>
                </c:pt>
                <c:pt idx="26">
                  <c:v>476.7</c:v>
                </c:pt>
                <c:pt idx="27">
                  <c:v>0</c:v>
                </c:pt>
                <c:pt idx="28">
                  <c:v>368.7</c:v>
                </c:pt>
              </c:numCache>
            </c:numRef>
          </c:val>
          <c:extLst>
            <c:ext xmlns:c16="http://schemas.microsoft.com/office/drawing/2014/chart" uri="{C3380CC4-5D6E-409C-BE32-E72D297353CC}">
              <c16:uniqueId val="{00000002-A1D0-4600-B892-9D861FB2F51C}"/>
            </c:ext>
          </c:extLst>
        </c:ser>
        <c:dLbls>
          <c:showLegendKey val="0"/>
          <c:showVal val="0"/>
          <c:showCatName val="0"/>
          <c:showSerName val="0"/>
          <c:showPercent val="0"/>
          <c:showBubbleSize val="0"/>
        </c:dLbls>
        <c:gapWidth val="219"/>
        <c:overlap val="-27"/>
        <c:axId val="933508848"/>
        <c:axId val="933509264"/>
      </c:barChart>
      <c:lineChart>
        <c:grouping val="standard"/>
        <c:varyColors val="0"/>
        <c:ser>
          <c:idx val="3"/>
          <c:order val="3"/>
          <c:tx>
            <c:strRef>
              <c:f>Ambiental!$B$38</c:f>
              <c:strCache>
                <c:ptCount val="1"/>
                <c:pt idx="0">
                  <c:v>Total emissions</c:v>
                </c:pt>
              </c:strCache>
            </c:strRef>
          </c:tx>
          <c:spPr>
            <a:ln w="28575" cap="rnd">
              <a:solidFill>
                <a:schemeClr val="accent4"/>
              </a:solidFill>
              <a:round/>
            </a:ln>
            <a:effectLst/>
          </c:spPr>
          <c:marker>
            <c:symbol val="none"/>
          </c:marker>
          <c:cat>
            <c:multiLvlStrRef>
              <c:f>Ambiental!$D$32:$AF$34</c:f>
              <c:multiLvlStrCache>
                <c:ptCount val="29"/>
                <c:lvl>
                  <c:pt idx="0">
                    <c:v>2018</c:v>
                  </c:pt>
                  <c:pt idx="1">
                    <c:v>2019</c:v>
                  </c:pt>
                  <c:pt idx="2">
                    <c:v>2020</c:v>
                  </c:pt>
                  <c:pt idx="3">
                    <c:v>2021</c:v>
                  </c:pt>
                  <c:pt idx="4">
                    <c:v>2022</c:v>
                  </c:pt>
                  <c:pt idx="5">
                    <c:v>2018</c:v>
                  </c:pt>
                  <c:pt idx="6">
                    <c:v>2019</c:v>
                  </c:pt>
                  <c:pt idx="7">
                    <c:v>2020</c:v>
                  </c:pt>
                  <c:pt idx="8">
                    <c:v>2021</c:v>
                  </c:pt>
                  <c:pt idx="9">
                    <c:v>2022</c:v>
                  </c:pt>
                  <c:pt idx="10">
                    <c:v>2018</c:v>
                  </c:pt>
                  <c:pt idx="11">
                    <c:v>2019</c:v>
                  </c:pt>
                  <c:pt idx="12">
                    <c:v>2020</c:v>
                  </c:pt>
                  <c:pt idx="13">
                    <c:v>2021</c:v>
                  </c:pt>
                  <c:pt idx="14">
                    <c:v>2022</c:v>
                  </c:pt>
                  <c:pt idx="15">
                    <c:v>2018</c:v>
                  </c:pt>
                  <c:pt idx="16">
                    <c:v>2019</c:v>
                  </c:pt>
                  <c:pt idx="17">
                    <c:v>2020</c:v>
                  </c:pt>
                  <c:pt idx="18">
                    <c:v>2021</c:v>
                  </c:pt>
                  <c:pt idx="19">
                    <c:v>2022</c:v>
                  </c:pt>
                  <c:pt idx="20">
                    <c:v>2018</c:v>
                  </c:pt>
                  <c:pt idx="21">
                    <c:v>2019</c:v>
                  </c:pt>
                  <c:pt idx="22">
                    <c:v>2020</c:v>
                  </c:pt>
                  <c:pt idx="23">
                    <c:v>2021</c:v>
                  </c:pt>
                  <c:pt idx="24">
                    <c:v>2022</c:v>
                  </c:pt>
                  <c:pt idx="25">
                    <c:v>2018</c:v>
                  </c:pt>
                  <c:pt idx="26">
                    <c:v>2019</c:v>
                  </c:pt>
                  <c:pt idx="27">
                    <c:v>2020</c:v>
                  </c:pt>
                  <c:pt idx="28">
                    <c:v>2021</c:v>
                  </c:pt>
                </c:lvl>
                <c:lvl>
                  <c:pt idx="0">
                    <c:v>GEB</c:v>
                  </c:pt>
                  <c:pt idx="5">
                    <c:v>TGI</c:v>
                  </c:pt>
                  <c:pt idx="10">
                    <c:v>Cálidda</c:v>
                  </c:pt>
                  <c:pt idx="15">
                    <c:v>Contugas</c:v>
                  </c:pt>
                  <c:pt idx="20">
                    <c:v>Electrodunas</c:v>
                  </c:pt>
                  <c:pt idx="25">
                    <c:v>Conecta</c:v>
                  </c:pt>
                </c:lvl>
              </c:multiLvlStrCache>
            </c:multiLvlStrRef>
          </c:cat>
          <c:val>
            <c:numRef>
              <c:f>Ambiental!$D$38:$AF$38</c:f>
              <c:numCache>
                <c:formatCode>#,##0.00</c:formatCode>
                <c:ptCount val="29"/>
                <c:pt idx="0">
                  <c:v>2267.3000000000002</c:v>
                </c:pt>
                <c:pt idx="1">
                  <c:v>4202.2</c:v>
                </c:pt>
                <c:pt idx="2">
                  <c:v>3208.2</c:v>
                </c:pt>
                <c:pt idx="3">
                  <c:v>3185.6</c:v>
                </c:pt>
                <c:pt idx="4">
                  <c:v>4046.23</c:v>
                </c:pt>
                <c:pt idx="5">
                  <c:v>140452.9</c:v>
                </c:pt>
                <c:pt idx="6">
                  <c:v>158178.29999999999</c:v>
                </c:pt>
                <c:pt idx="7">
                  <c:v>117616.01000000001</c:v>
                </c:pt>
                <c:pt idx="8">
                  <c:v>220024.4</c:v>
                </c:pt>
                <c:pt idx="9">
                  <c:v>184755.19</c:v>
                </c:pt>
                <c:pt idx="10">
                  <c:v>0</c:v>
                </c:pt>
                <c:pt idx="11">
                  <c:v>18115.900000000001</c:v>
                </c:pt>
                <c:pt idx="12">
                  <c:v>14695.300000000001</c:v>
                </c:pt>
                <c:pt idx="13">
                  <c:v>19055.3</c:v>
                </c:pt>
                <c:pt idx="14">
                  <c:v>23138.32</c:v>
                </c:pt>
                <c:pt idx="15">
                  <c:v>2098.1</c:v>
                </c:pt>
                <c:pt idx="16">
                  <c:v>2408.5</c:v>
                </c:pt>
                <c:pt idx="17">
                  <c:v>2135.6</c:v>
                </c:pt>
                <c:pt idx="18">
                  <c:v>4473.1000000000004</c:v>
                </c:pt>
                <c:pt idx="19">
                  <c:v>2441.6099999999997</c:v>
                </c:pt>
                <c:pt idx="20">
                  <c:v>0</c:v>
                </c:pt>
                <c:pt idx="21">
                  <c:v>0</c:v>
                </c:pt>
                <c:pt idx="22">
                  <c:v>0</c:v>
                </c:pt>
                <c:pt idx="23">
                  <c:v>103829.1</c:v>
                </c:pt>
                <c:pt idx="24">
                  <c:v>103926.56</c:v>
                </c:pt>
                <c:pt idx="25">
                  <c:v>0</c:v>
                </c:pt>
                <c:pt idx="26">
                  <c:v>2006</c:v>
                </c:pt>
                <c:pt idx="27">
                  <c:v>109.4</c:v>
                </c:pt>
                <c:pt idx="28">
                  <c:v>1327.8</c:v>
                </c:pt>
              </c:numCache>
            </c:numRef>
          </c:val>
          <c:smooth val="0"/>
          <c:extLst>
            <c:ext xmlns:c16="http://schemas.microsoft.com/office/drawing/2014/chart" uri="{C3380CC4-5D6E-409C-BE32-E72D297353CC}">
              <c16:uniqueId val="{00000003-A1D0-4600-B892-9D861FB2F51C}"/>
            </c:ext>
          </c:extLst>
        </c:ser>
        <c:dLbls>
          <c:showLegendKey val="0"/>
          <c:showVal val="0"/>
          <c:showCatName val="0"/>
          <c:showSerName val="0"/>
          <c:showPercent val="0"/>
          <c:showBubbleSize val="0"/>
        </c:dLbls>
        <c:marker val="1"/>
        <c:smooth val="0"/>
        <c:axId val="933508848"/>
        <c:axId val="933509264"/>
      </c:lineChart>
      <c:catAx>
        <c:axId val="933508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933509264"/>
        <c:crosses val="autoZero"/>
        <c:auto val="1"/>
        <c:lblAlgn val="ctr"/>
        <c:lblOffset val="100"/>
        <c:noMultiLvlLbl val="0"/>
      </c:catAx>
      <c:valAx>
        <c:axId val="933509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933508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8">
  <a:schemeClr val="accent5"/>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22</xdr:col>
      <xdr:colOff>704851</xdr:colOff>
      <xdr:row>31</xdr:row>
      <xdr:rowOff>0</xdr:rowOff>
    </xdr:to>
    <xdr:pic>
      <xdr:nvPicPr>
        <xdr:cNvPr id="14" name="Imagen 13" descr="Ciudad con edificios de fondo&#10;&#10;Descripción generada automáticamente">
          <a:extLst>
            <a:ext uri="{FF2B5EF4-FFF2-40B4-BE49-F238E27FC236}">
              <a16:creationId xmlns:a16="http://schemas.microsoft.com/office/drawing/2014/main" id="{8019835C-77D1-420B-4808-03B100A7A497}"/>
            </a:ext>
          </a:extLst>
        </xdr:cNvPr>
        <xdr:cNvPicPr>
          <a:picLocks noChangeAspect="1"/>
        </xdr:cNvPicPr>
      </xdr:nvPicPr>
      <xdr:blipFill>
        <a:blip xmlns:r="http://schemas.openxmlformats.org/officeDocument/2006/relationships" r:embed="rId1" cstate="screen">
          <a:alphaModFix amt="85000"/>
          <a:extLst>
            <a:ext uri="{28A0092B-C50C-407E-A947-70E740481C1C}">
              <a14:useLocalDpi xmlns:a14="http://schemas.microsoft.com/office/drawing/2010/main"/>
            </a:ext>
          </a:extLst>
        </a:blip>
        <a:stretch>
          <a:fillRect/>
        </a:stretch>
      </xdr:blipFill>
      <xdr:spPr>
        <a:xfrm>
          <a:off x="1" y="0"/>
          <a:ext cx="12230100" cy="6791693"/>
        </a:xfrm>
        <a:prstGeom prst="rect">
          <a:avLst/>
        </a:prstGeom>
      </xdr:spPr>
    </xdr:pic>
    <xdr:clientData/>
  </xdr:twoCellAnchor>
  <xdr:twoCellAnchor editAs="oneCell">
    <xdr:from>
      <xdr:col>0</xdr:col>
      <xdr:colOff>22778</xdr:colOff>
      <xdr:row>0</xdr:row>
      <xdr:rowOff>0</xdr:rowOff>
    </xdr:from>
    <xdr:to>
      <xdr:col>23</xdr:col>
      <xdr:colOff>0</xdr:colOff>
      <xdr:row>31</xdr:row>
      <xdr:rowOff>0</xdr:rowOff>
    </xdr:to>
    <xdr:pic>
      <xdr:nvPicPr>
        <xdr:cNvPr id="16" name="Imagen 15">
          <a:extLst>
            <a:ext uri="{FF2B5EF4-FFF2-40B4-BE49-F238E27FC236}">
              <a16:creationId xmlns:a16="http://schemas.microsoft.com/office/drawing/2014/main" id="{95AD0259-2D27-1140-BD3E-334ACC600500}"/>
            </a:ext>
          </a:extLst>
        </xdr:cNvPr>
        <xdr:cNvPicPr>
          <a:picLocks noChangeAspect="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l="1" r="314"/>
        <a:stretch/>
      </xdr:blipFill>
      <xdr:spPr>
        <a:xfrm>
          <a:off x="22778" y="0"/>
          <a:ext cx="12194070" cy="6675783"/>
        </a:xfrm>
        <a:prstGeom prst="rect">
          <a:avLst/>
        </a:prstGeom>
      </xdr:spPr>
    </xdr:pic>
    <xdr:clientData/>
  </xdr:twoCellAnchor>
  <xdr:twoCellAnchor>
    <xdr:from>
      <xdr:col>13</xdr:col>
      <xdr:colOff>76359</xdr:colOff>
      <xdr:row>22</xdr:row>
      <xdr:rowOff>23727</xdr:rowOff>
    </xdr:from>
    <xdr:to>
      <xdr:col>22</xdr:col>
      <xdr:colOff>596153</xdr:colOff>
      <xdr:row>27</xdr:row>
      <xdr:rowOff>141034</xdr:rowOff>
    </xdr:to>
    <xdr:sp macro="" textlink="">
      <xdr:nvSpPr>
        <xdr:cNvPr id="12" name="Título 3">
          <a:extLst>
            <a:ext uri="{FF2B5EF4-FFF2-40B4-BE49-F238E27FC236}">
              <a16:creationId xmlns:a16="http://schemas.microsoft.com/office/drawing/2014/main" id="{042F34A9-37E2-2643-A743-D3B81CAC28AB}"/>
            </a:ext>
          </a:extLst>
        </xdr:cNvPr>
        <xdr:cNvSpPr>
          <a:spLocks noGrp="1"/>
        </xdr:cNvSpPr>
      </xdr:nvSpPr>
      <xdr:spPr>
        <a:xfrm>
          <a:off x="6886734" y="4843377"/>
          <a:ext cx="5234669" cy="1212682"/>
        </a:xfrm>
        <a:prstGeom prst="rect">
          <a:avLst/>
        </a:prstGeom>
      </xdr:spPr>
      <xdr:txBody>
        <a:bodyPr vert="horz" wrap="square" lIns="91440" tIns="45720" rIns="91440" bIns="45720" rtlCol="0" anchor="ctr">
          <a:noAutofit/>
        </a:bodyPr>
        <a:lstStyle>
          <a:lvl1pPr algn="l" defTabSz="914400" rtl="0" eaLnBrk="1" latinLnBrk="0" hangingPunct="1">
            <a:lnSpc>
              <a:spcPct val="90000"/>
            </a:lnSpc>
            <a:spcBef>
              <a:spcPct val="0"/>
            </a:spcBef>
            <a:buNone/>
            <a:defRPr sz="4400" b="1" kern="1200">
              <a:solidFill>
                <a:srgbClr val="1E9AA5"/>
              </a:solidFill>
              <a:effectLst/>
              <a:latin typeface="Arial" panose="020B0604020202020204" pitchFamily="34" charset="0"/>
              <a:ea typeface="+mj-ea"/>
              <a:cs typeface="Arial" panose="020B0604020202020204" pitchFamily="34" charset="0"/>
            </a:defRPr>
          </a:lvl1pPr>
        </a:lstStyle>
        <a:p>
          <a:pPr algn="ctr"/>
          <a:r>
            <a:rPr lang="es-MX" sz="3600" b="0"/>
            <a:t>ESG Data Pack - 2023</a:t>
          </a:r>
        </a:p>
        <a:p>
          <a:pPr algn="ctr"/>
          <a:r>
            <a:rPr lang="es-MX" sz="3600"/>
            <a:t>Sustainability</a:t>
          </a:r>
          <a:endParaRPr lang="es-CO" sz="3600"/>
        </a:p>
      </xdr:txBody>
    </xdr:sp>
    <xdr:clientData/>
  </xdr:twoCellAnchor>
  <xdr:twoCellAnchor>
    <xdr:from>
      <xdr:col>15</xdr:col>
      <xdr:colOff>230840</xdr:colOff>
      <xdr:row>28</xdr:row>
      <xdr:rowOff>40584</xdr:rowOff>
    </xdr:from>
    <xdr:to>
      <xdr:col>21</xdr:col>
      <xdr:colOff>365312</xdr:colOff>
      <xdr:row>29</xdr:row>
      <xdr:rowOff>163046</xdr:rowOff>
    </xdr:to>
    <xdr:sp macro="" textlink="">
      <xdr:nvSpPr>
        <xdr:cNvPr id="13" name="Marcador de contenido 4">
          <a:extLst>
            <a:ext uri="{FF2B5EF4-FFF2-40B4-BE49-F238E27FC236}">
              <a16:creationId xmlns:a16="http://schemas.microsoft.com/office/drawing/2014/main" id="{7B0A8F0B-0CC4-0844-9EA8-5FDF81EA7A7C}"/>
            </a:ext>
          </a:extLst>
        </xdr:cNvPr>
        <xdr:cNvSpPr>
          <a:spLocks noGrp="1"/>
        </xdr:cNvSpPr>
      </xdr:nvSpPr>
      <xdr:spPr>
        <a:xfrm>
          <a:off x="8088965" y="6174684"/>
          <a:ext cx="3277722" cy="341537"/>
        </a:xfrm>
        <a:prstGeom prst="rect">
          <a:avLst/>
        </a:prstGeom>
      </xdr:spPr>
      <xdr:txBody>
        <a:bodyPr vert="horz" wrap="square" lIns="91440" tIns="45720" rIns="91440" bIns="45720" rtlCol="0">
          <a:noAutofit/>
        </a:bodyPr>
        <a:lstStyle>
          <a:lvl1pPr marL="228600" indent="-228600" algn="l" defTabSz="914400" rtl="0" eaLnBrk="1" latinLnBrk="0" hangingPunct="1">
            <a:lnSpc>
              <a:spcPct val="90000"/>
            </a:lnSpc>
            <a:spcBef>
              <a:spcPts val="1000"/>
            </a:spcBef>
            <a:buFont typeface="Arial" panose="020B0604020202020204" pitchFamily="34" charset="0"/>
            <a:buChar char="•"/>
            <a:defRPr sz="2800" kern="1200">
              <a:solidFill>
                <a:schemeClr val="tx1">
                  <a:lumMod val="75000"/>
                  <a:lumOff val="25000"/>
                </a:schemeClr>
              </a:solidFill>
              <a:latin typeface="Arial" panose="020B0604020202020204" pitchFamily="34" charset="0"/>
              <a:ea typeface="+mn-ea"/>
              <a:cs typeface="Arial" panose="020B0604020202020204" pitchFamily="34" charset="0"/>
            </a:defRPr>
          </a:lvl1pPr>
          <a:lvl2pPr marL="685800" indent="-228600" algn="l" defTabSz="914400" rtl="0" eaLnBrk="1" latinLnBrk="0" hangingPunct="1">
            <a:lnSpc>
              <a:spcPct val="90000"/>
            </a:lnSpc>
            <a:spcBef>
              <a:spcPts val="500"/>
            </a:spcBef>
            <a:buFont typeface="Arial" panose="020B0604020202020204" pitchFamily="34" charset="0"/>
            <a:buChar char="•"/>
            <a:defRPr sz="2400" kern="1200">
              <a:solidFill>
                <a:schemeClr val="tx1">
                  <a:lumMod val="75000"/>
                  <a:lumOff val="25000"/>
                </a:schemeClr>
              </a:solidFill>
              <a:latin typeface="Arial" panose="020B0604020202020204" pitchFamily="34" charset="0"/>
              <a:ea typeface="+mn-ea"/>
              <a:cs typeface="Arial" panose="020B0604020202020204" pitchFamily="34" charset="0"/>
            </a:defRPr>
          </a:lvl2pPr>
          <a:lvl3pPr marL="1143000" indent="-228600" algn="l" defTabSz="914400" rtl="0" eaLnBrk="1" latinLnBrk="0" hangingPunct="1">
            <a:lnSpc>
              <a:spcPct val="90000"/>
            </a:lnSpc>
            <a:spcBef>
              <a:spcPts val="500"/>
            </a:spcBef>
            <a:buFont typeface="Arial" panose="020B0604020202020204" pitchFamily="34" charset="0"/>
            <a:buChar char="•"/>
            <a:defRPr sz="2000" kern="1200">
              <a:solidFill>
                <a:schemeClr val="tx1">
                  <a:lumMod val="75000"/>
                  <a:lumOff val="25000"/>
                </a:schemeClr>
              </a:solidFill>
              <a:latin typeface="Arial" panose="020B0604020202020204" pitchFamily="34" charset="0"/>
              <a:ea typeface="+mn-ea"/>
              <a:cs typeface="Arial" panose="020B0604020202020204" pitchFamily="34" charset="0"/>
            </a:defRPr>
          </a:lvl3pPr>
          <a:lvl4pPr marL="1600200" indent="-228600" algn="l" defTabSz="914400" rtl="0" eaLnBrk="1" latinLnBrk="0" hangingPunct="1">
            <a:lnSpc>
              <a:spcPct val="90000"/>
            </a:lnSpc>
            <a:spcBef>
              <a:spcPts val="500"/>
            </a:spcBef>
            <a:buFont typeface="Arial" panose="020B0604020202020204" pitchFamily="34" charset="0"/>
            <a:buChar char="•"/>
            <a:defRPr sz="1800" kern="1200">
              <a:solidFill>
                <a:schemeClr val="tx1">
                  <a:lumMod val="75000"/>
                  <a:lumOff val="25000"/>
                </a:schemeClr>
              </a:solidFill>
              <a:latin typeface="Arial" panose="020B0604020202020204" pitchFamily="34" charset="0"/>
              <a:ea typeface="+mn-ea"/>
              <a:cs typeface="Arial" panose="020B0604020202020204" pitchFamily="34" charset="0"/>
            </a:defRPr>
          </a:lvl4pPr>
          <a:lvl5pPr marL="2057400" indent="-228600" algn="l" defTabSz="914400" rtl="0" eaLnBrk="1" latinLnBrk="0" hangingPunct="1">
            <a:lnSpc>
              <a:spcPct val="90000"/>
            </a:lnSpc>
            <a:spcBef>
              <a:spcPts val="500"/>
            </a:spcBef>
            <a:buFont typeface="Arial" panose="020B0604020202020204" pitchFamily="34" charset="0"/>
            <a:buChar char="•"/>
            <a:defRPr sz="1800" kern="1200">
              <a:solidFill>
                <a:schemeClr val="tx1">
                  <a:lumMod val="75000"/>
                  <a:lumOff val="25000"/>
                </a:schemeClr>
              </a:solidFill>
              <a:latin typeface="Arial" panose="020B0604020202020204" pitchFamily="34" charset="0"/>
              <a:ea typeface="+mn-ea"/>
              <a:cs typeface="Arial" panose="020B0604020202020204" pitchFamily="34" charset="0"/>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pPr marL="0" indent="0" algn="ctr">
            <a:lnSpc>
              <a:spcPct val="100000"/>
            </a:lnSpc>
            <a:buNone/>
          </a:pPr>
          <a:r>
            <a:rPr lang="es-MX" sz="1400">
              <a:solidFill>
                <a:schemeClr val="bg2">
                  <a:lumMod val="50000"/>
                </a:schemeClr>
              </a:solidFill>
              <a:ea typeface="+mj-ea"/>
            </a:rPr>
            <a:t>sostenibilidad@geb.com.co</a:t>
          </a:r>
          <a:endParaRPr lang="es-CO" sz="1400">
            <a:solidFill>
              <a:schemeClr val="bg2">
                <a:lumMod val="50000"/>
              </a:schemeClr>
            </a:solidFill>
            <a:ea typeface="+mj-ea"/>
          </a:endParaRPr>
        </a:p>
      </xdr:txBody>
    </xdr:sp>
    <xdr:clientData/>
  </xdr:twoCellAnchor>
  <xdr:twoCellAnchor editAs="oneCell">
    <xdr:from>
      <xdr:col>0</xdr:col>
      <xdr:colOff>0</xdr:colOff>
      <xdr:row>31</xdr:row>
      <xdr:rowOff>0</xdr:rowOff>
    </xdr:from>
    <xdr:to>
      <xdr:col>1</xdr:col>
      <xdr:colOff>387964</xdr:colOff>
      <xdr:row>31</xdr:row>
      <xdr:rowOff>0</xdr:rowOff>
    </xdr:to>
    <xdr:pic>
      <xdr:nvPicPr>
        <xdr:cNvPr id="18" name="Gráfico 17" descr="Correo electrónico con relleno sólido">
          <a:extLst>
            <a:ext uri="{FF2B5EF4-FFF2-40B4-BE49-F238E27FC236}">
              <a16:creationId xmlns:a16="http://schemas.microsoft.com/office/drawing/2014/main" id="{8241BF3C-C233-8160-FA78-1EEFD0DD9637}"/>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0" y="5558118"/>
          <a:ext cx="914400" cy="0"/>
        </a:xfrm>
        <a:prstGeom prst="rect">
          <a:avLst/>
        </a:prstGeom>
      </xdr:spPr>
    </xdr:pic>
    <xdr:clientData/>
  </xdr:twoCellAnchor>
  <xdr:twoCellAnchor editAs="oneCell">
    <xdr:from>
      <xdr:col>15</xdr:col>
      <xdr:colOff>161927</xdr:colOff>
      <xdr:row>28</xdr:row>
      <xdr:rowOff>58831</xdr:rowOff>
    </xdr:from>
    <xdr:to>
      <xdr:col>15</xdr:col>
      <xdr:colOff>417614</xdr:colOff>
      <xdr:row>29</xdr:row>
      <xdr:rowOff>106545</xdr:rowOff>
    </xdr:to>
    <xdr:pic>
      <xdr:nvPicPr>
        <xdr:cNvPr id="20" name="Gráfico 19" descr="Correo electrónico con relleno sólido">
          <a:extLst>
            <a:ext uri="{FF2B5EF4-FFF2-40B4-BE49-F238E27FC236}">
              <a16:creationId xmlns:a16="http://schemas.microsoft.com/office/drawing/2014/main" id="{3C4CE001-021A-93FA-3CC7-05FA39BFBFD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020052" y="6192931"/>
          <a:ext cx="255687" cy="2667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28574</xdr:colOff>
      <xdr:row>1</xdr:row>
      <xdr:rowOff>28575</xdr:rowOff>
    </xdr:from>
    <xdr:to>
      <xdr:col>8</xdr:col>
      <xdr:colOff>228599</xdr:colOff>
      <xdr:row>18</xdr:row>
      <xdr:rowOff>161925</xdr:rowOff>
    </xdr:to>
    <xdr:graphicFrame macro="">
      <xdr:nvGraphicFramePr>
        <xdr:cNvPr id="2" name="Gráfico 1">
          <a:extLst>
            <a:ext uri="{FF2B5EF4-FFF2-40B4-BE49-F238E27FC236}">
              <a16:creationId xmlns:a16="http://schemas.microsoft.com/office/drawing/2014/main" id="{1977A6DF-D438-4EB6-81FE-FA2124E7DB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504823</xdr:colOff>
      <xdr:row>1</xdr:row>
      <xdr:rowOff>38100</xdr:rowOff>
    </xdr:from>
    <xdr:to>
      <xdr:col>15</xdr:col>
      <xdr:colOff>561974</xdr:colOff>
      <xdr:row>18</xdr:row>
      <xdr:rowOff>161924</xdr:rowOff>
    </xdr:to>
    <xdr:graphicFrame macro="">
      <xdr:nvGraphicFramePr>
        <xdr:cNvPr id="3" name="Gráfico 2">
          <a:extLst>
            <a:ext uri="{FF2B5EF4-FFF2-40B4-BE49-F238E27FC236}">
              <a16:creationId xmlns:a16="http://schemas.microsoft.com/office/drawing/2014/main" id="{90B073F7-96C7-4330-8E4C-C3DECDC23A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752475</xdr:colOff>
      <xdr:row>1</xdr:row>
      <xdr:rowOff>47625</xdr:rowOff>
    </xdr:from>
    <xdr:to>
      <xdr:col>22</xdr:col>
      <xdr:colOff>180975</xdr:colOff>
      <xdr:row>18</xdr:row>
      <xdr:rowOff>152400</xdr:rowOff>
    </xdr:to>
    <xdr:graphicFrame macro="">
      <xdr:nvGraphicFramePr>
        <xdr:cNvPr id="5" name="Gráfico 4">
          <a:extLst>
            <a:ext uri="{FF2B5EF4-FFF2-40B4-BE49-F238E27FC236}">
              <a16:creationId xmlns:a16="http://schemas.microsoft.com/office/drawing/2014/main" id="{2DBB8546-E34E-46C7-BDF8-88DDD1D9A6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20</xdr:row>
      <xdr:rowOff>19049</xdr:rowOff>
    </xdr:from>
    <xdr:to>
      <xdr:col>8</xdr:col>
      <xdr:colOff>238125</xdr:colOff>
      <xdr:row>38</xdr:row>
      <xdr:rowOff>85724</xdr:rowOff>
    </xdr:to>
    <xdr:graphicFrame macro="">
      <xdr:nvGraphicFramePr>
        <xdr:cNvPr id="6" name="Gráfico 5">
          <a:extLst>
            <a:ext uri="{FF2B5EF4-FFF2-40B4-BE49-F238E27FC236}">
              <a16:creationId xmlns:a16="http://schemas.microsoft.com/office/drawing/2014/main" id="{83448D8D-7EB6-4545-8985-AAFAD9C261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504825</xdr:colOff>
      <xdr:row>20</xdr:row>
      <xdr:rowOff>38099</xdr:rowOff>
    </xdr:from>
    <xdr:to>
      <xdr:col>15</xdr:col>
      <xdr:colOff>504825</xdr:colOff>
      <xdr:row>38</xdr:row>
      <xdr:rowOff>85724</xdr:rowOff>
    </xdr:to>
    <xdr:graphicFrame macro="">
      <xdr:nvGraphicFramePr>
        <xdr:cNvPr id="8" name="Gráfico 7">
          <a:extLst>
            <a:ext uri="{FF2B5EF4-FFF2-40B4-BE49-F238E27FC236}">
              <a16:creationId xmlns:a16="http://schemas.microsoft.com/office/drawing/2014/main" id="{7E3605D3-A832-4C93-AA76-B0107340D3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47625</xdr:colOff>
      <xdr:row>39</xdr:row>
      <xdr:rowOff>95249</xdr:rowOff>
    </xdr:from>
    <xdr:to>
      <xdr:col>8</xdr:col>
      <xdr:colOff>238125</xdr:colOff>
      <xdr:row>58</xdr:row>
      <xdr:rowOff>0</xdr:rowOff>
    </xdr:to>
    <xdr:graphicFrame macro="">
      <xdr:nvGraphicFramePr>
        <xdr:cNvPr id="9" name="Gráfico 8">
          <a:extLst>
            <a:ext uri="{FF2B5EF4-FFF2-40B4-BE49-F238E27FC236}">
              <a16:creationId xmlns:a16="http://schemas.microsoft.com/office/drawing/2014/main" id="{8E98B723-FBAE-435E-86BE-B995B52252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533399</xdr:colOff>
      <xdr:row>39</xdr:row>
      <xdr:rowOff>95250</xdr:rowOff>
    </xdr:from>
    <xdr:to>
      <xdr:col>15</xdr:col>
      <xdr:colOff>504824</xdr:colOff>
      <xdr:row>57</xdr:row>
      <xdr:rowOff>171450</xdr:rowOff>
    </xdr:to>
    <xdr:graphicFrame macro="">
      <xdr:nvGraphicFramePr>
        <xdr:cNvPr id="10" name="Gráfico 9">
          <a:extLst>
            <a:ext uri="{FF2B5EF4-FFF2-40B4-BE49-F238E27FC236}">
              <a16:creationId xmlns:a16="http://schemas.microsoft.com/office/drawing/2014/main" id="{938B4083-AE0D-4700-A776-93984AE4E6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57149</xdr:colOff>
      <xdr:row>39</xdr:row>
      <xdr:rowOff>95250</xdr:rowOff>
    </xdr:from>
    <xdr:to>
      <xdr:col>22</xdr:col>
      <xdr:colOff>295274</xdr:colOff>
      <xdr:row>57</xdr:row>
      <xdr:rowOff>133350</xdr:rowOff>
    </xdr:to>
    <xdr:graphicFrame macro="">
      <xdr:nvGraphicFramePr>
        <xdr:cNvPr id="11" name="Gráfico 10">
          <a:extLst>
            <a:ext uri="{FF2B5EF4-FFF2-40B4-BE49-F238E27FC236}">
              <a16:creationId xmlns:a16="http://schemas.microsoft.com/office/drawing/2014/main" id="{D18FD982-F7DD-431C-B567-75BC96E003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57149</xdr:colOff>
      <xdr:row>59</xdr:row>
      <xdr:rowOff>38099</xdr:rowOff>
    </xdr:from>
    <xdr:to>
      <xdr:col>8</xdr:col>
      <xdr:colOff>257174</xdr:colOff>
      <xdr:row>78</xdr:row>
      <xdr:rowOff>19049</xdr:rowOff>
    </xdr:to>
    <xdr:graphicFrame macro="">
      <xdr:nvGraphicFramePr>
        <xdr:cNvPr id="12" name="Gráfico 11">
          <a:extLst>
            <a:ext uri="{FF2B5EF4-FFF2-40B4-BE49-F238E27FC236}">
              <a16:creationId xmlns:a16="http://schemas.microsoft.com/office/drawing/2014/main" id="{8C9C96E1-F49F-430F-8701-E66523CD2A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1331C-1609-4090-95A6-4CB24864A855}">
  <dimension ref="A1:W31"/>
  <sheetViews>
    <sheetView topLeftCell="B1" zoomScaleNormal="100" workbookViewId="0">
      <selection activeCell="G11" sqref="G11"/>
    </sheetView>
  </sheetViews>
  <sheetFormatPr baseColWidth="10" defaultColWidth="0" defaultRowHeight="17.25" customHeight="1" zeroHeight="1" x14ac:dyDescent="0.2"/>
  <cols>
    <col min="1" max="22" width="7.85546875" style="2" customWidth="1"/>
    <col min="23" max="23" width="11" style="2" customWidth="1"/>
    <col min="24" max="16384" width="7.85546875" style="2" hidden="1"/>
  </cols>
  <sheetData>
    <row r="1" spans="2:4" ht="17.25" customHeight="1" x14ac:dyDescent="0.2"/>
    <row r="2" spans="2:4" ht="17.25" customHeight="1" x14ac:dyDescent="0.2">
      <c r="B2" s="1"/>
      <c r="C2" s="1"/>
      <c r="D2" s="1"/>
    </row>
    <row r="3" spans="2:4" ht="17.25" customHeight="1" x14ac:dyDescent="0.2">
      <c r="B3" s="64"/>
      <c r="C3" s="3"/>
      <c r="D3" s="3"/>
    </row>
    <row r="4" spans="2:4" ht="17.25" customHeight="1" x14ac:dyDescent="0.2">
      <c r="B4" s="64"/>
      <c r="C4" s="3"/>
      <c r="D4" s="3"/>
    </row>
    <row r="5" spans="2:4" ht="17.25" customHeight="1" x14ac:dyDescent="0.2">
      <c r="B5" s="64"/>
      <c r="C5" s="3"/>
      <c r="D5" s="3"/>
    </row>
    <row r="6" spans="2:4" ht="17.25" customHeight="1" x14ac:dyDescent="0.2">
      <c r="B6" s="64"/>
      <c r="C6" s="3"/>
      <c r="D6" s="3"/>
    </row>
    <row r="7" spans="2:4" ht="17.25" customHeight="1" x14ac:dyDescent="0.2">
      <c r="B7" s="64"/>
      <c r="C7" s="3"/>
      <c r="D7" s="3"/>
    </row>
    <row r="8" spans="2:4" ht="17.25" customHeight="1" x14ac:dyDescent="0.2">
      <c r="B8" s="64"/>
      <c r="C8" s="3"/>
      <c r="D8" s="3"/>
    </row>
    <row r="9" spans="2:4" ht="17.25" customHeight="1" x14ac:dyDescent="0.2">
      <c r="B9" s="1"/>
      <c r="C9" s="4"/>
      <c r="D9" s="3"/>
    </row>
    <row r="10" spans="2:4" ht="17.25" customHeight="1" x14ac:dyDescent="0.2">
      <c r="B10" s="64"/>
      <c r="C10" s="3"/>
      <c r="D10" s="3"/>
    </row>
    <row r="11" spans="2:4" ht="17.25" customHeight="1" x14ac:dyDescent="0.2">
      <c r="B11" s="64"/>
      <c r="C11" s="3"/>
      <c r="D11" s="3"/>
    </row>
    <row r="12" spans="2:4" ht="17.25" customHeight="1" x14ac:dyDescent="0.2">
      <c r="B12" s="64"/>
      <c r="C12" s="3"/>
      <c r="D12" s="3"/>
    </row>
    <row r="13" spans="2:4" ht="17.25" customHeight="1" x14ac:dyDescent="0.2">
      <c r="B13" s="64"/>
      <c r="C13" s="3"/>
      <c r="D13" s="3"/>
    </row>
    <row r="14" spans="2:4" ht="17.25" customHeight="1" x14ac:dyDescent="0.2">
      <c r="B14" s="64"/>
      <c r="C14" s="3"/>
      <c r="D14" s="3"/>
    </row>
    <row r="15" spans="2:4" ht="17.25" customHeight="1" x14ac:dyDescent="0.2">
      <c r="B15" s="64"/>
      <c r="C15" s="3"/>
      <c r="D15" s="3"/>
    </row>
    <row r="16" spans="2:4" ht="17.25" customHeight="1" x14ac:dyDescent="0.2">
      <c r="B16" s="64"/>
      <c r="C16" s="3"/>
      <c r="D16" s="3"/>
    </row>
    <row r="17" spans="2:4" ht="17.25" customHeight="1" x14ac:dyDescent="0.2">
      <c r="B17" s="1"/>
      <c r="C17" s="3"/>
      <c r="D17" s="3"/>
    </row>
    <row r="18" spans="2:4" ht="17.25" customHeight="1" x14ac:dyDescent="0.2">
      <c r="B18" s="64"/>
      <c r="C18" s="3"/>
      <c r="D18" s="3"/>
    </row>
    <row r="19" spans="2:4" ht="17.25" customHeight="1" x14ac:dyDescent="0.2">
      <c r="B19" s="64"/>
      <c r="C19" s="3"/>
      <c r="D19" s="3"/>
    </row>
    <row r="20" spans="2:4" ht="17.25" customHeight="1" x14ac:dyDescent="0.2">
      <c r="B20" s="64"/>
      <c r="C20" s="3"/>
      <c r="D20" s="3"/>
    </row>
    <row r="21" spans="2:4" ht="17.25" customHeight="1" x14ac:dyDescent="0.2">
      <c r="B21" s="64"/>
      <c r="C21" s="3"/>
      <c r="D21" s="3"/>
    </row>
    <row r="22" spans="2:4" ht="17.25" customHeight="1" x14ac:dyDescent="0.2">
      <c r="B22" s="64"/>
      <c r="C22" s="3"/>
      <c r="D22" s="3"/>
    </row>
    <row r="23" spans="2:4" ht="17.25" customHeight="1" x14ac:dyDescent="0.2">
      <c r="B23" s="64"/>
      <c r="C23" s="3"/>
      <c r="D23" s="3"/>
    </row>
    <row r="24" spans="2:4" ht="17.25" customHeight="1" x14ac:dyDescent="0.2">
      <c r="B24" s="64"/>
      <c r="C24" s="3"/>
      <c r="D24" s="3"/>
    </row>
    <row r="25" spans="2:4" ht="17.25" customHeight="1" x14ac:dyDescent="0.2">
      <c r="B25" s="64"/>
      <c r="C25" s="4"/>
      <c r="D25" s="3"/>
    </row>
    <row r="26" spans="2:4" ht="17.25" customHeight="1" x14ac:dyDescent="0.2"/>
    <row r="27" spans="2:4" ht="17.25" customHeight="1" x14ac:dyDescent="0.2"/>
    <row r="28" spans="2:4" ht="17.25" customHeight="1" x14ac:dyDescent="0.2"/>
    <row r="29" spans="2:4" ht="17.25" customHeight="1" x14ac:dyDescent="0.2"/>
    <row r="30" spans="2:4" ht="17.25" customHeight="1" x14ac:dyDescent="0.2"/>
    <row r="31" spans="2:4" ht="17.25" customHeight="1" x14ac:dyDescent="0.2"/>
  </sheetData>
  <mergeCells count="7">
    <mergeCell ref="B24:B25"/>
    <mergeCell ref="B3:B6"/>
    <mergeCell ref="B7:B8"/>
    <mergeCell ref="B10:B11"/>
    <mergeCell ref="B12:B14"/>
    <mergeCell ref="B15:B16"/>
    <mergeCell ref="B18: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A55DB-E602-4616-A079-B3857F9C6A5F}">
  <dimension ref="B1:BK250"/>
  <sheetViews>
    <sheetView zoomScaleNormal="100" workbookViewId="0">
      <pane xSplit="3" topLeftCell="J1" activePane="topRight" state="frozen"/>
      <selection pane="topRight" activeCell="P98" sqref="P98"/>
    </sheetView>
  </sheetViews>
  <sheetFormatPr baseColWidth="10" defaultColWidth="13.28515625" defaultRowHeight="12" x14ac:dyDescent="0.25"/>
  <cols>
    <col min="1" max="1" width="2.7109375" style="5" customWidth="1"/>
    <col min="2" max="2" width="40.42578125" style="12" customWidth="1"/>
    <col min="3" max="3" width="43.85546875" style="45" customWidth="1"/>
    <col min="4" max="11" width="9.5703125" style="5" customWidth="1"/>
    <col min="12" max="12" width="11.5703125" style="5" customWidth="1"/>
    <col min="13" max="23" width="9.5703125" style="5" customWidth="1"/>
    <col min="24" max="24" width="10.85546875" style="5" customWidth="1"/>
    <col min="25" max="27" width="9.5703125" style="5" customWidth="1"/>
    <col min="28" max="28" width="11.42578125" style="5" customWidth="1"/>
    <col min="29" max="29" width="9.7109375" style="5" customWidth="1"/>
    <col min="30" max="31" width="9.5703125" style="5" customWidth="1"/>
    <col min="32" max="32" width="11.28515625" style="5" customWidth="1"/>
    <col min="33" max="37" width="9.5703125" style="5" customWidth="1"/>
    <col min="38" max="38" width="10.28515625" style="5" customWidth="1"/>
    <col min="39" max="46" width="9.5703125" style="5" customWidth="1"/>
    <col min="47" max="66" width="10.140625" style="5" customWidth="1"/>
    <col min="67" max="16384" width="13.28515625" style="5"/>
  </cols>
  <sheetData>
    <row r="1" spans="2:35" x14ac:dyDescent="0.25">
      <c r="B1" s="5"/>
    </row>
    <row r="2" spans="2:35" ht="12.75" x14ac:dyDescent="0.25">
      <c r="B2" s="30" t="s">
        <v>328</v>
      </c>
      <c r="C2" s="5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row>
    <row r="3" spans="2:35" x14ac:dyDescent="0.2">
      <c r="B3" s="34" t="s">
        <v>0</v>
      </c>
      <c r="C3" s="46" t="s">
        <v>179</v>
      </c>
      <c r="D3" s="67" t="s">
        <v>1</v>
      </c>
      <c r="E3" s="68"/>
      <c r="F3" s="68"/>
      <c r="G3" s="69"/>
      <c r="H3" s="67" t="s">
        <v>2</v>
      </c>
      <c r="I3" s="68"/>
      <c r="J3" s="68"/>
      <c r="K3" s="69"/>
      <c r="L3" s="67" t="s">
        <v>3</v>
      </c>
      <c r="M3" s="68"/>
      <c r="N3" s="68"/>
      <c r="O3" s="69"/>
      <c r="P3" s="67" t="s">
        <v>4</v>
      </c>
      <c r="Q3" s="68"/>
      <c r="R3" s="68"/>
      <c r="S3" s="69"/>
      <c r="T3" s="67" t="s">
        <v>329</v>
      </c>
      <c r="U3" s="68"/>
      <c r="V3" s="68"/>
      <c r="W3" s="69"/>
      <c r="X3" s="67" t="s">
        <v>332</v>
      </c>
      <c r="Y3" s="68"/>
      <c r="Z3" s="68"/>
      <c r="AA3" s="69"/>
      <c r="AB3" s="67" t="s">
        <v>330</v>
      </c>
      <c r="AC3" s="68"/>
      <c r="AD3" s="68"/>
      <c r="AE3" s="69"/>
      <c r="AF3" s="67" t="s">
        <v>331</v>
      </c>
      <c r="AG3" s="68"/>
      <c r="AH3" s="68"/>
      <c r="AI3" s="69"/>
    </row>
    <row r="4" spans="2:35" x14ac:dyDescent="0.2">
      <c r="B4" s="37" t="s">
        <v>15</v>
      </c>
      <c r="C4" s="43" t="s">
        <v>187</v>
      </c>
      <c r="D4" s="77">
        <v>2021</v>
      </c>
      <c r="E4" s="79"/>
      <c r="F4" s="77">
        <v>2022</v>
      </c>
      <c r="G4" s="79"/>
      <c r="H4" s="77">
        <v>2021</v>
      </c>
      <c r="I4" s="79"/>
      <c r="J4" s="77">
        <v>2022</v>
      </c>
      <c r="K4" s="79"/>
      <c r="L4" s="77">
        <v>2021</v>
      </c>
      <c r="M4" s="79"/>
      <c r="N4" s="77">
        <v>2022</v>
      </c>
      <c r="O4" s="79"/>
      <c r="P4" s="77">
        <v>2021</v>
      </c>
      <c r="Q4" s="79"/>
      <c r="R4" s="77">
        <v>2022</v>
      </c>
      <c r="S4" s="79"/>
      <c r="T4" s="77">
        <v>2021</v>
      </c>
      <c r="U4" s="79"/>
      <c r="V4" s="77">
        <v>2022</v>
      </c>
      <c r="W4" s="79"/>
      <c r="X4" s="77">
        <v>2021</v>
      </c>
      <c r="Y4" s="79"/>
      <c r="Z4" s="77">
        <v>2022</v>
      </c>
      <c r="AA4" s="79"/>
      <c r="AB4" s="77">
        <v>2021</v>
      </c>
      <c r="AC4" s="79"/>
      <c r="AD4" s="77">
        <v>2022</v>
      </c>
      <c r="AE4" s="79"/>
      <c r="AF4" s="77">
        <v>2021</v>
      </c>
      <c r="AG4" s="79"/>
      <c r="AH4" s="77">
        <v>2022</v>
      </c>
      <c r="AI4" s="79"/>
    </row>
    <row r="5" spans="2:35" x14ac:dyDescent="0.2">
      <c r="B5" s="35" t="s">
        <v>7</v>
      </c>
      <c r="C5" s="53" t="s">
        <v>180</v>
      </c>
      <c r="D5" s="83">
        <v>84152</v>
      </c>
      <c r="E5" s="83"/>
      <c r="F5" s="83">
        <v>64020</v>
      </c>
      <c r="G5" s="83"/>
      <c r="H5" s="83">
        <v>11537</v>
      </c>
      <c r="I5" s="83"/>
      <c r="J5" s="83">
        <v>21910</v>
      </c>
      <c r="K5" s="83"/>
      <c r="L5" s="83">
        <v>96589</v>
      </c>
      <c r="M5" s="83"/>
      <c r="N5" s="83">
        <v>24675</v>
      </c>
      <c r="O5" s="83"/>
      <c r="P5" s="88">
        <v>1250</v>
      </c>
      <c r="Q5" s="88"/>
      <c r="R5" s="83">
        <v>8229</v>
      </c>
      <c r="S5" s="83"/>
      <c r="T5" s="88">
        <v>69360</v>
      </c>
      <c r="U5" s="88"/>
      <c r="V5" s="83">
        <v>1180</v>
      </c>
      <c r="W5" s="83"/>
      <c r="X5" s="88">
        <v>20203</v>
      </c>
      <c r="Y5" s="88"/>
      <c r="Z5" s="83">
        <v>7000</v>
      </c>
      <c r="AA5" s="83"/>
      <c r="AB5" s="83">
        <f>D5+H5+L5+P5+T5+X5</f>
        <v>283091</v>
      </c>
      <c r="AC5" s="83"/>
      <c r="AD5" s="83">
        <v>127014</v>
      </c>
      <c r="AE5" s="83"/>
      <c r="AF5" s="83">
        <v>283091</v>
      </c>
      <c r="AG5" s="83"/>
      <c r="AH5" s="83">
        <v>127014</v>
      </c>
      <c r="AI5" s="83"/>
    </row>
    <row r="6" spans="2:35" x14ac:dyDescent="0.2">
      <c r="B6" s="35" t="s">
        <v>8</v>
      </c>
      <c r="C6" s="53" t="s">
        <v>181</v>
      </c>
      <c r="D6" s="81">
        <v>24330851912</v>
      </c>
      <c r="E6" s="81"/>
      <c r="F6" s="81">
        <v>25757928793</v>
      </c>
      <c r="G6" s="81"/>
      <c r="H6" s="81">
        <v>144547651</v>
      </c>
      <c r="I6" s="81"/>
      <c r="J6" s="81">
        <v>15485769</v>
      </c>
      <c r="K6" s="81"/>
      <c r="L6" s="81">
        <v>106505245.5</v>
      </c>
      <c r="M6" s="81"/>
      <c r="N6" s="81">
        <v>228312746.69999999</v>
      </c>
      <c r="O6" s="81"/>
      <c r="P6" s="81">
        <v>165877632.68000001</v>
      </c>
      <c r="Q6" s="81"/>
      <c r="R6" s="81">
        <v>57215684</v>
      </c>
      <c r="S6" s="81"/>
      <c r="T6" s="81">
        <v>0</v>
      </c>
      <c r="U6" s="81"/>
      <c r="V6" s="81">
        <v>0</v>
      </c>
      <c r="W6" s="81"/>
      <c r="X6" s="81">
        <v>483284519.26999998</v>
      </c>
      <c r="Y6" s="81"/>
      <c r="Z6" s="81">
        <v>614700800</v>
      </c>
      <c r="AA6" s="81"/>
      <c r="AB6" s="81">
        <v>25231066960.5</v>
      </c>
      <c r="AC6" s="81"/>
      <c r="AD6" s="81">
        <v>26673643793</v>
      </c>
      <c r="AE6" s="81"/>
      <c r="AF6" s="81">
        <v>6740705.4000000004</v>
      </c>
      <c r="AG6" s="81"/>
      <c r="AH6" s="81">
        <v>6268128.2999999998</v>
      </c>
      <c r="AI6" s="81"/>
    </row>
    <row r="7" spans="2:35" x14ac:dyDescent="0.2">
      <c r="B7" s="35" t="s">
        <v>9</v>
      </c>
      <c r="C7" s="53" t="s">
        <v>182</v>
      </c>
      <c r="D7" s="81">
        <v>9873459521</v>
      </c>
      <c r="E7" s="81"/>
      <c r="F7" s="81">
        <v>7814900328</v>
      </c>
      <c r="G7" s="81"/>
      <c r="H7" s="81">
        <v>1823998789</v>
      </c>
      <c r="I7" s="81"/>
      <c r="J7" s="81">
        <v>2298479362.3000002</v>
      </c>
      <c r="K7" s="81"/>
      <c r="L7" s="81">
        <v>1040127922.73</v>
      </c>
      <c r="M7" s="81"/>
      <c r="N7" s="81">
        <v>2689863424.0999999</v>
      </c>
      <c r="O7" s="81"/>
      <c r="P7" s="81">
        <v>0</v>
      </c>
      <c r="Q7" s="81"/>
      <c r="R7" s="81">
        <v>0</v>
      </c>
      <c r="S7" s="81"/>
      <c r="T7" s="81">
        <v>228540094</v>
      </c>
      <c r="U7" s="81"/>
      <c r="V7" s="81">
        <v>257922243</v>
      </c>
      <c r="W7" s="81"/>
      <c r="X7" s="81">
        <v>1768964496.3900001</v>
      </c>
      <c r="Y7" s="81"/>
      <c r="Z7" s="81">
        <v>272556688</v>
      </c>
      <c r="AA7" s="81"/>
      <c r="AB7" s="81">
        <v>14735090823.1</v>
      </c>
      <c r="AC7" s="81"/>
      <c r="AD7" s="81">
        <v>13333722046</v>
      </c>
      <c r="AE7" s="81"/>
      <c r="AF7" s="81">
        <v>3936611.4</v>
      </c>
      <c r="AG7" s="81"/>
      <c r="AH7" s="81">
        <v>3355153.9</v>
      </c>
      <c r="AI7" s="81"/>
    </row>
    <row r="8" spans="2:35" x14ac:dyDescent="0.2">
      <c r="B8" s="36" t="s">
        <v>10</v>
      </c>
      <c r="C8" s="54" t="s">
        <v>183</v>
      </c>
      <c r="D8" s="80">
        <f>SUM(D6+D7)</f>
        <v>34204311433</v>
      </c>
      <c r="E8" s="80"/>
      <c r="F8" s="80">
        <f>F6+F7</f>
        <v>33572829121</v>
      </c>
      <c r="G8" s="80"/>
      <c r="H8" s="80">
        <f>SUM(H6+H7)</f>
        <v>1968546440</v>
      </c>
      <c r="I8" s="80"/>
      <c r="J8" s="80">
        <f>J6+J7</f>
        <v>2313965131.3000002</v>
      </c>
      <c r="K8" s="80"/>
      <c r="L8" s="80">
        <f>SUM(L6+L7)</f>
        <v>1146633168.23</v>
      </c>
      <c r="M8" s="80"/>
      <c r="N8" s="80">
        <f>N6+N7</f>
        <v>2918176170.7999997</v>
      </c>
      <c r="O8" s="80"/>
      <c r="P8" s="80">
        <f>SUM(P6+P7)</f>
        <v>165877632.68000001</v>
      </c>
      <c r="Q8" s="80"/>
      <c r="R8" s="80">
        <f>R6+R7</f>
        <v>57215684</v>
      </c>
      <c r="S8" s="80"/>
      <c r="T8" s="80">
        <f>SUM(T6+T7)</f>
        <v>228540094</v>
      </c>
      <c r="U8" s="80"/>
      <c r="V8" s="80">
        <f>V6+V7</f>
        <v>257922243</v>
      </c>
      <c r="W8" s="80"/>
      <c r="X8" s="80">
        <f>SUM(X6+X7)</f>
        <v>2252249015.6599998</v>
      </c>
      <c r="Y8" s="80"/>
      <c r="Z8" s="80">
        <f>Z6+Z7</f>
        <v>887257488</v>
      </c>
      <c r="AA8" s="80"/>
      <c r="AB8" s="80">
        <f t="shared" ref="AB8" si="0">AB6+AB7</f>
        <v>39966157783.599998</v>
      </c>
      <c r="AC8" s="80"/>
      <c r="AD8" s="80">
        <f t="shared" ref="AD8" si="1">AD6+AD7</f>
        <v>40007365839</v>
      </c>
      <c r="AE8" s="80"/>
      <c r="AF8" s="80">
        <f t="shared" ref="AF8" si="2">AF6+AF7</f>
        <v>10677316.800000001</v>
      </c>
      <c r="AG8" s="80"/>
      <c r="AH8" s="80">
        <f t="shared" ref="AH8" si="3">AH6+AH7</f>
        <v>9623282.1999999993</v>
      </c>
      <c r="AI8" s="80"/>
    </row>
    <row r="9" spans="2:35" x14ac:dyDescent="0.2">
      <c r="B9" s="35" t="s">
        <v>11</v>
      </c>
      <c r="C9" s="53" t="s">
        <v>184</v>
      </c>
      <c r="D9" s="81">
        <v>5132000000</v>
      </c>
      <c r="E9" s="81"/>
      <c r="F9" s="81">
        <v>0</v>
      </c>
      <c r="G9" s="81"/>
      <c r="H9" s="81">
        <v>51192059</v>
      </c>
      <c r="I9" s="81"/>
      <c r="J9" s="81">
        <v>0</v>
      </c>
      <c r="K9" s="81"/>
      <c r="L9" s="81">
        <v>358258699.75999999</v>
      </c>
      <c r="M9" s="81"/>
      <c r="N9" s="81">
        <v>13763663.300000001</v>
      </c>
      <c r="O9" s="81"/>
      <c r="P9" s="81">
        <v>0</v>
      </c>
      <c r="Q9" s="81"/>
      <c r="R9" s="81">
        <v>0</v>
      </c>
      <c r="S9" s="81"/>
      <c r="T9" s="81">
        <v>0</v>
      </c>
      <c r="U9" s="81"/>
      <c r="V9" s="81">
        <v>778083</v>
      </c>
      <c r="W9" s="81"/>
      <c r="X9" s="81">
        <v>0</v>
      </c>
      <c r="Y9" s="81"/>
      <c r="Z9" s="81">
        <v>0</v>
      </c>
      <c r="AA9" s="81"/>
      <c r="AB9" s="81">
        <f>D9+H9+L9+P9+T9+X9</f>
        <v>5541450758.7600002</v>
      </c>
      <c r="AC9" s="81"/>
      <c r="AD9" s="81">
        <f>F9+J9+N9+R9+V9+Z9</f>
        <v>14541746.300000001</v>
      </c>
      <c r="AE9" s="81"/>
      <c r="AF9" s="81">
        <f>1371060+13676+95712</f>
        <v>1480448</v>
      </c>
      <c r="AG9" s="81"/>
      <c r="AH9" s="81">
        <f>3234+183</f>
        <v>3417</v>
      </c>
      <c r="AI9" s="81"/>
    </row>
    <row r="10" spans="2:35" x14ac:dyDescent="0.2">
      <c r="B10" s="35" t="s">
        <v>12</v>
      </c>
      <c r="C10" s="53" t="s">
        <v>185</v>
      </c>
      <c r="D10" s="81">
        <v>1461700000</v>
      </c>
      <c r="E10" s="81"/>
      <c r="F10" s="81">
        <v>1255600000</v>
      </c>
      <c r="G10" s="81"/>
      <c r="H10" s="81">
        <v>0</v>
      </c>
      <c r="I10" s="81"/>
      <c r="J10" s="81">
        <v>0</v>
      </c>
      <c r="K10" s="81"/>
      <c r="L10" s="81">
        <v>443857366.75999999</v>
      </c>
      <c r="M10" s="81"/>
      <c r="N10" s="81">
        <v>1121193715.2</v>
      </c>
      <c r="O10" s="81"/>
      <c r="P10" s="81">
        <v>0</v>
      </c>
      <c r="Q10" s="81"/>
      <c r="R10" s="81">
        <v>0</v>
      </c>
      <c r="S10" s="81"/>
      <c r="T10" s="81">
        <v>0</v>
      </c>
      <c r="U10" s="81"/>
      <c r="V10" s="81">
        <v>0</v>
      </c>
      <c r="W10" s="81"/>
      <c r="X10" s="81">
        <v>0</v>
      </c>
      <c r="Y10" s="81"/>
      <c r="Z10" s="81">
        <v>0</v>
      </c>
      <c r="AA10" s="81"/>
      <c r="AB10" s="81">
        <f>D10+H10+L10+P10+T10+X10</f>
        <v>1905557366.76</v>
      </c>
      <c r="AC10" s="81"/>
      <c r="AD10" s="81">
        <f>F10+J10+N10+R10+V10+Z10</f>
        <v>2376793715.1999998</v>
      </c>
      <c r="AE10" s="81"/>
      <c r="AF10" s="81">
        <f>390506+118580.5</f>
        <v>509086.5</v>
      </c>
      <c r="AG10" s="81"/>
      <c r="AH10" s="81">
        <f>295058+263473</f>
        <v>558531</v>
      </c>
      <c r="AI10" s="81"/>
    </row>
    <row r="11" spans="2:35" x14ac:dyDescent="0.2">
      <c r="B11" s="35" t="s">
        <v>13</v>
      </c>
      <c r="C11" s="53" t="s">
        <v>186</v>
      </c>
      <c r="D11" s="81">
        <v>27610611433</v>
      </c>
      <c r="E11" s="81"/>
      <c r="F11" s="81">
        <v>32317229121</v>
      </c>
      <c r="G11" s="81"/>
      <c r="H11" s="81">
        <v>1917354381</v>
      </c>
      <c r="I11" s="81"/>
      <c r="J11" s="81">
        <v>2313965131.3000002</v>
      </c>
      <c r="K11" s="81"/>
      <c r="L11" s="81">
        <v>344517101.70999998</v>
      </c>
      <c r="M11" s="81"/>
      <c r="N11" s="81">
        <v>1783218792.3</v>
      </c>
      <c r="O11" s="81"/>
      <c r="P11" s="81">
        <v>165877632.68000001</v>
      </c>
      <c r="Q11" s="81"/>
      <c r="R11" s="81">
        <v>57215684</v>
      </c>
      <c r="S11" s="81"/>
      <c r="T11" s="81">
        <v>228540094</v>
      </c>
      <c r="U11" s="81"/>
      <c r="V11" s="81">
        <v>257144160</v>
      </c>
      <c r="W11" s="81"/>
      <c r="X11" s="81">
        <v>2252249015.6599998</v>
      </c>
      <c r="Y11" s="81"/>
      <c r="Z11" s="81">
        <v>887257488</v>
      </c>
      <c r="AA11" s="81"/>
      <c r="AB11" s="81">
        <f>D11+H11+L11+P11+T11+X11</f>
        <v>32519149658.049999</v>
      </c>
      <c r="AC11" s="81"/>
      <c r="AD11" s="81">
        <f>F11+J11+N11+R11+V11+Z11</f>
        <v>37616030376.600006</v>
      </c>
      <c r="AE11" s="81"/>
      <c r="AF11" s="81">
        <f>7376422+512238+92041+44316+601708+61057</f>
        <v>8687782</v>
      </c>
      <c r="AG11" s="81"/>
      <c r="AH11" s="81">
        <f>7594333+543766+419045+13445+208500+60427</f>
        <v>8839516</v>
      </c>
      <c r="AI11" s="81"/>
    </row>
    <row r="12" spans="2:35" x14ac:dyDescent="0.25">
      <c r="B12" s="5"/>
      <c r="C12" s="5"/>
    </row>
    <row r="13" spans="2:35" ht="12.75" x14ac:dyDescent="0.25">
      <c r="B13" s="91" t="s">
        <v>14</v>
      </c>
      <c r="C13" s="92"/>
      <c r="D13" s="92"/>
      <c r="E13" s="92"/>
      <c r="F13" s="92"/>
      <c r="G13" s="92"/>
      <c r="H13" s="92"/>
      <c r="I13" s="92"/>
      <c r="J13" s="92"/>
      <c r="K13" s="92"/>
      <c r="L13" s="92"/>
      <c r="M13" s="92"/>
      <c r="N13" s="92"/>
      <c r="O13" s="92"/>
      <c r="P13" s="92"/>
      <c r="Q13" s="92"/>
      <c r="R13" s="92"/>
      <c r="S13" s="92"/>
      <c r="T13" s="92"/>
      <c r="U13" s="93"/>
    </row>
    <row r="14" spans="2:35" x14ac:dyDescent="0.2">
      <c r="B14" s="40" t="s">
        <v>0</v>
      </c>
      <c r="C14" s="55" t="s">
        <v>179</v>
      </c>
      <c r="D14" s="90" t="s">
        <v>1</v>
      </c>
      <c r="E14" s="90"/>
      <c r="F14" s="90"/>
      <c r="G14" s="90" t="s">
        <v>2</v>
      </c>
      <c r="H14" s="90"/>
      <c r="I14" s="90"/>
      <c r="J14" s="90" t="s">
        <v>123</v>
      </c>
      <c r="K14" s="90"/>
      <c r="L14" s="90"/>
      <c r="M14" s="90" t="s">
        <v>4</v>
      </c>
      <c r="N14" s="90"/>
      <c r="O14" s="90"/>
      <c r="P14" s="90" t="s">
        <v>329</v>
      </c>
      <c r="Q14" s="90"/>
      <c r="R14" s="90"/>
      <c r="S14" s="90" t="s">
        <v>332</v>
      </c>
      <c r="T14" s="90"/>
      <c r="U14" s="90"/>
    </row>
    <row r="15" spans="2:35" x14ac:dyDescent="0.2">
      <c r="B15" s="37" t="s">
        <v>15</v>
      </c>
      <c r="C15" s="43" t="s">
        <v>187</v>
      </c>
      <c r="D15" s="10">
        <v>2020</v>
      </c>
      <c r="E15" s="10">
        <v>2021</v>
      </c>
      <c r="F15" s="10">
        <v>2022</v>
      </c>
      <c r="G15" s="10">
        <v>2020</v>
      </c>
      <c r="H15" s="10">
        <v>2021</v>
      </c>
      <c r="I15" s="10">
        <v>2022</v>
      </c>
      <c r="J15" s="10">
        <v>2020</v>
      </c>
      <c r="K15" s="10">
        <v>2021</v>
      </c>
      <c r="L15" s="10">
        <v>2022</v>
      </c>
      <c r="M15" s="10">
        <v>2020</v>
      </c>
      <c r="N15" s="10">
        <v>2021</v>
      </c>
      <c r="O15" s="10">
        <v>2022</v>
      </c>
      <c r="P15" s="10">
        <v>2020</v>
      </c>
      <c r="Q15" s="10">
        <v>2021</v>
      </c>
      <c r="R15" s="10">
        <v>2022</v>
      </c>
      <c r="S15" s="10">
        <v>2020</v>
      </c>
      <c r="T15" s="10">
        <v>2021</v>
      </c>
      <c r="U15" s="10">
        <v>2022</v>
      </c>
    </row>
    <row r="16" spans="2:35" x14ac:dyDescent="0.2">
      <c r="B16" s="38" t="s">
        <v>16</v>
      </c>
      <c r="C16" s="44" t="s">
        <v>188</v>
      </c>
      <c r="D16" s="7">
        <v>1.6999999999999999E-3</v>
      </c>
      <c r="E16" s="8">
        <v>0.22</v>
      </c>
      <c r="F16" s="9">
        <v>3.4000000000000002E-2</v>
      </c>
      <c r="G16" s="8">
        <v>0.44</v>
      </c>
      <c r="H16" s="8">
        <v>0</v>
      </c>
      <c r="I16" s="62">
        <v>0</v>
      </c>
      <c r="J16" s="9">
        <v>0.47399999999999998</v>
      </c>
      <c r="K16" s="8">
        <v>0.32</v>
      </c>
      <c r="L16" s="62">
        <v>0.64</v>
      </c>
      <c r="M16" s="9">
        <v>0.41699999999999998</v>
      </c>
      <c r="N16" s="8">
        <v>0</v>
      </c>
      <c r="O16" s="62">
        <v>0</v>
      </c>
      <c r="P16" s="8">
        <v>1</v>
      </c>
      <c r="Q16" s="7">
        <v>0.97909999999999997</v>
      </c>
      <c r="R16" s="62">
        <v>1</v>
      </c>
      <c r="S16" s="9">
        <v>0.186</v>
      </c>
      <c r="T16" s="8">
        <v>0</v>
      </c>
      <c r="U16" s="62">
        <v>0</v>
      </c>
    </row>
    <row r="17" spans="2:33" x14ac:dyDescent="0.2">
      <c r="B17" s="38" t="s">
        <v>17</v>
      </c>
      <c r="C17" s="44" t="s">
        <v>189</v>
      </c>
      <c r="D17" s="7">
        <v>0.79590000000000005</v>
      </c>
      <c r="E17" s="7">
        <v>0.62919999999999998</v>
      </c>
      <c r="F17" s="62">
        <v>0.87</v>
      </c>
      <c r="G17" s="8">
        <v>0.3</v>
      </c>
      <c r="H17" s="8">
        <v>0.02</v>
      </c>
      <c r="I17" s="62">
        <v>0.02</v>
      </c>
      <c r="J17" s="9">
        <v>0.48299999999999998</v>
      </c>
      <c r="K17" s="8">
        <v>0.28999999999999998</v>
      </c>
      <c r="L17" s="62">
        <v>7.0000000000000007E-2</v>
      </c>
      <c r="M17" s="8">
        <v>0.56000000000000005</v>
      </c>
      <c r="N17" s="8">
        <v>0</v>
      </c>
      <c r="O17" s="62">
        <v>0</v>
      </c>
      <c r="P17" s="8">
        <v>0</v>
      </c>
      <c r="Q17" s="7">
        <v>2.0899999999999998E-2</v>
      </c>
      <c r="R17" s="62">
        <v>0</v>
      </c>
      <c r="S17" s="9">
        <v>0.81399999999999995</v>
      </c>
      <c r="T17" s="8">
        <v>1</v>
      </c>
      <c r="U17" s="62">
        <v>1</v>
      </c>
    </row>
    <row r="18" spans="2:33" x14ac:dyDescent="0.25">
      <c r="B18" s="42" t="s">
        <v>18</v>
      </c>
      <c r="C18" s="44" t="s">
        <v>190</v>
      </c>
      <c r="D18" s="7">
        <v>1.4E-3</v>
      </c>
      <c r="E18" s="7">
        <v>8.0000000000000004E-4</v>
      </c>
      <c r="F18" s="63">
        <v>2E-3</v>
      </c>
      <c r="G18" s="8">
        <v>0</v>
      </c>
      <c r="H18" s="7">
        <v>2.0999999999999999E-3</v>
      </c>
      <c r="I18" s="62">
        <v>0.01</v>
      </c>
      <c r="J18" s="9">
        <v>1.7999999999999999E-2</v>
      </c>
      <c r="K18" s="8">
        <v>0.02</v>
      </c>
      <c r="L18" s="62">
        <v>0.01</v>
      </c>
      <c r="M18" s="9">
        <v>2.4E-2</v>
      </c>
      <c r="N18" s="8">
        <v>1</v>
      </c>
      <c r="O18" s="62">
        <v>1</v>
      </c>
      <c r="P18" s="8">
        <v>0</v>
      </c>
      <c r="Q18" s="8">
        <v>0</v>
      </c>
      <c r="R18" s="62">
        <v>0</v>
      </c>
      <c r="S18" s="8">
        <v>0</v>
      </c>
      <c r="T18" s="8">
        <v>0</v>
      </c>
      <c r="U18" s="62">
        <v>0</v>
      </c>
    </row>
    <row r="19" spans="2:33" ht="24" x14ac:dyDescent="0.2">
      <c r="B19" s="38" t="s">
        <v>19</v>
      </c>
      <c r="C19" s="44" t="s">
        <v>191</v>
      </c>
      <c r="D19" s="7">
        <v>0.2009</v>
      </c>
      <c r="E19" s="8">
        <v>0.15</v>
      </c>
      <c r="F19" s="63">
        <v>9.4E-2</v>
      </c>
      <c r="G19" s="8">
        <v>0.26</v>
      </c>
      <c r="H19" s="7">
        <v>0.97789999999999999</v>
      </c>
      <c r="I19" s="62">
        <v>0.97</v>
      </c>
      <c r="J19" s="9">
        <v>2.4E-2</v>
      </c>
      <c r="K19" s="8">
        <v>0.37</v>
      </c>
      <c r="L19" s="62">
        <v>0.28000000000000003</v>
      </c>
      <c r="M19" s="8">
        <v>0</v>
      </c>
      <c r="N19" s="8">
        <v>0</v>
      </c>
      <c r="O19" s="20">
        <v>0</v>
      </c>
      <c r="P19" s="8">
        <v>0</v>
      </c>
      <c r="Q19" s="8">
        <v>0</v>
      </c>
      <c r="R19" s="62">
        <v>0</v>
      </c>
      <c r="S19" s="8">
        <v>0</v>
      </c>
      <c r="T19" s="8">
        <v>0</v>
      </c>
      <c r="U19" s="62">
        <v>0</v>
      </c>
    </row>
    <row r="20" spans="2:33" x14ac:dyDescent="0.2">
      <c r="B20" s="39" t="s">
        <v>6</v>
      </c>
      <c r="C20" s="49" t="s">
        <v>6</v>
      </c>
      <c r="D20" s="14">
        <f t="shared" ref="D20:E20" si="4">SUM(D16:D19)</f>
        <v>0.99990000000000001</v>
      </c>
      <c r="E20" s="14">
        <f t="shared" si="4"/>
        <v>1</v>
      </c>
      <c r="F20" s="14">
        <f>SUM(F16:F19)</f>
        <v>1</v>
      </c>
      <c r="G20" s="14">
        <f>SUM(G16:G19)</f>
        <v>1</v>
      </c>
      <c r="H20" s="14">
        <f>SUM(H16:H19)</f>
        <v>1</v>
      </c>
      <c r="I20" s="14">
        <v>1</v>
      </c>
      <c r="J20" s="14">
        <f t="shared" ref="J20:U20" si="5">SUM(J16:J19)</f>
        <v>0.999</v>
      </c>
      <c r="K20" s="14">
        <f t="shared" si="5"/>
        <v>1</v>
      </c>
      <c r="L20" s="14">
        <f t="shared" si="5"/>
        <v>1</v>
      </c>
      <c r="M20" s="14">
        <f t="shared" si="5"/>
        <v>1.0010000000000001</v>
      </c>
      <c r="N20" s="14">
        <f t="shared" si="5"/>
        <v>1</v>
      </c>
      <c r="O20" s="14">
        <f t="shared" si="5"/>
        <v>1</v>
      </c>
      <c r="P20" s="14">
        <f t="shared" si="5"/>
        <v>1</v>
      </c>
      <c r="Q20" s="14">
        <f t="shared" si="5"/>
        <v>1</v>
      </c>
      <c r="R20" s="14">
        <f t="shared" si="5"/>
        <v>1</v>
      </c>
      <c r="S20" s="14">
        <f t="shared" si="5"/>
        <v>1</v>
      </c>
      <c r="T20" s="14">
        <f t="shared" si="5"/>
        <v>1</v>
      </c>
      <c r="U20" s="14">
        <f t="shared" si="5"/>
        <v>1</v>
      </c>
    </row>
    <row r="21" spans="2:33" x14ac:dyDescent="0.25">
      <c r="B21" s="5"/>
      <c r="C21" s="5"/>
    </row>
    <row r="22" spans="2:33" ht="12.75" x14ac:dyDescent="0.25">
      <c r="B22" s="91" t="s">
        <v>20</v>
      </c>
      <c r="C22" s="92"/>
      <c r="D22" s="92"/>
      <c r="E22" s="92"/>
      <c r="F22" s="92"/>
      <c r="G22" s="92"/>
      <c r="H22" s="92"/>
      <c r="I22" s="92"/>
      <c r="J22" s="92"/>
      <c r="K22" s="92"/>
      <c r="L22" s="92"/>
      <c r="M22" s="92"/>
      <c r="N22" s="92"/>
      <c r="O22" s="92"/>
      <c r="P22" s="92"/>
      <c r="Q22" s="92"/>
      <c r="R22" s="92"/>
      <c r="S22" s="92"/>
      <c r="T22" s="92"/>
      <c r="U22" s="93"/>
    </row>
    <row r="23" spans="2:33" x14ac:dyDescent="0.2">
      <c r="B23" s="40" t="s">
        <v>0</v>
      </c>
      <c r="C23" s="55" t="s">
        <v>179</v>
      </c>
      <c r="D23" s="90" t="s">
        <v>1</v>
      </c>
      <c r="E23" s="90"/>
      <c r="F23" s="90"/>
      <c r="G23" s="90" t="s">
        <v>2</v>
      </c>
      <c r="H23" s="90"/>
      <c r="I23" s="90"/>
      <c r="J23" s="90" t="s">
        <v>123</v>
      </c>
      <c r="K23" s="90"/>
      <c r="L23" s="90"/>
      <c r="M23" s="90" t="s">
        <v>4</v>
      </c>
      <c r="N23" s="90"/>
      <c r="O23" s="90"/>
      <c r="P23" s="90" t="s">
        <v>329</v>
      </c>
      <c r="Q23" s="90"/>
      <c r="R23" s="90"/>
      <c r="S23" s="90" t="s">
        <v>332</v>
      </c>
      <c r="T23" s="90"/>
      <c r="U23" s="90"/>
    </row>
    <row r="24" spans="2:33" x14ac:dyDescent="0.2">
      <c r="B24" s="37" t="s">
        <v>15</v>
      </c>
      <c r="C24" s="43" t="s">
        <v>187</v>
      </c>
      <c r="D24" s="10">
        <v>2020</v>
      </c>
      <c r="E24" s="10">
        <v>2021</v>
      </c>
      <c r="F24" s="10">
        <v>2022</v>
      </c>
      <c r="G24" s="10">
        <v>2020</v>
      </c>
      <c r="H24" s="10">
        <v>2021</v>
      </c>
      <c r="I24" s="10">
        <v>2022</v>
      </c>
      <c r="J24" s="10">
        <v>2020</v>
      </c>
      <c r="K24" s="10">
        <v>2021</v>
      </c>
      <c r="L24" s="10">
        <v>2022</v>
      </c>
      <c r="M24" s="10">
        <v>2020</v>
      </c>
      <c r="N24" s="10">
        <v>2021</v>
      </c>
      <c r="O24" s="10">
        <v>2022</v>
      </c>
      <c r="P24" s="10">
        <v>2020</v>
      </c>
      <c r="Q24" s="10">
        <v>2021</v>
      </c>
      <c r="R24" s="10">
        <v>2022</v>
      </c>
      <c r="S24" s="10">
        <v>2020</v>
      </c>
      <c r="T24" s="10">
        <v>2021</v>
      </c>
      <c r="U24" s="10">
        <v>2022</v>
      </c>
    </row>
    <row r="25" spans="2:33" x14ac:dyDescent="0.2">
      <c r="B25" s="38" t="s">
        <v>21</v>
      </c>
      <c r="C25" s="44" t="s">
        <v>192</v>
      </c>
      <c r="D25" s="15">
        <v>79134</v>
      </c>
      <c r="E25" s="15">
        <v>84152</v>
      </c>
      <c r="F25" s="15">
        <v>64020</v>
      </c>
      <c r="G25" s="15">
        <v>28313</v>
      </c>
      <c r="H25" s="15">
        <v>11537</v>
      </c>
      <c r="I25" s="15">
        <v>21910</v>
      </c>
      <c r="J25" s="15">
        <v>40885</v>
      </c>
      <c r="K25" s="15">
        <v>96589</v>
      </c>
      <c r="L25" s="15">
        <v>24675</v>
      </c>
      <c r="M25" s="15">
        <v>75</v>
      </c>
      <c r="N25" s="15">
        <v>20203</v>
      </c>
      <c r="O25" s="15">
        <v>828</v>
      </c>
      <c r="P25" s="15">
        <v>869</v>
      </c>
      <c r="Q25" s="15">
        <v>1250</v>
      </c>
      <c r="R25" s="15">
        <v>1180</v>
      </c>
      <c r="S25" s="15">
        <v>17425</v>
      </c>
      <c r="T25" s="15">
        <v>69360</v>
      </c>
      <c r="U25" s="15">
        <v>7000</v>
      </c>
    </row>
    <row r="26" spans="2:33" x14ac:dyDescent="0.2">
      <c r="B26" s="38" t="s">
        <v>22</v>
      </c>
      <c r="C26" s="44" t="s">
        <v>193</v>
      </c>
      <c r="D26" s="16">
        <v>1753312</v>
      </c>
      <c r="E26" s="16">
        <v>832851</v>
      </c>
      <c r="F26" s="16">
        <v>373224</v>
      </c>
      <c r="G26" s="16">
        <v>1114555</v>
      </c>
      <c r="H26" s="16">
        <v>512240</v>
      </c>
      <c r="I26" s="16">
        <v>548118</v>
      </c>
      <c r="J26" s="16">
        <v>6882501</v>
      </c>
      <c r="K26" s="16">
        <v>8093333.7999999998</v>
      </c>
      <c r="L26" s="16">
        <v>18505159</v>
      </c>
      <c r="M26" s="16">
        <v>3064</v>
      </c>
      <c r="N26" s="16">
        <v>44746</v>
      </c>
      <c r="O26" s="16">
        <v>27271</v>
      </c>
      <c r="P26" s="16">
        <v>66286</v>
      </c>
      <c r="Q26" s="16">
        <v>61058</v>
      </c>
      <c r="R26" s="16">
        <v>60431</v>
      </c>
      <c r="S26" s="16">
        <v>329937</v>
      </c>
      <c r="T26" s="16">
        <v>639353.48</v>
      </c>
      <c r="U26" s="16">
        <v>209134</v>
      </c>
    </row>
    <row r="27" spans="2:33" x14ac:dyDescent="0.2">
      <c r="B27" s="38" t="s">
        <v>23</v>
      </c>
      <c r="C27" s="44" t="s">
        <v>194</v>
      </c>
      <c r="D27" s="16">
        <v>6186365</v>
      </c>
      <c r="E27" s="16">
        <v>832851</v>
      </c>
      <c r="F27" s="16">
        <v>1927963</v>
      </c>
      <c r="G27" s="16">
        <v>1155177</v>
      </c>
      <c r="H27" s="16">
        <v>142868.79999999999</v>
      </c>
      <c r="I27" s="16">
        <v>479638</v>
      </c>
      <c r="J27" s="16">
        <v>6635652</v>
      </c>
      <c r="K27" s="16">
        <v>7996858.5999999996</v>
      </c>
      <c r="L27" s="16">
        <v>20734751.899999999</v>
      </c>
      <c r="M27" s="16">
        <v>847</v>
      </c>
      <c r="N27" s="16">
        <v>5668821.5</v>
      </c>
      <c r="O27" s="16">
        <v>51770.6</v>
      </c>
      <c r="P27" s="16">
        <v>30526</v>
      </c>
      <c r="Q27" s="16">
        <v>37210.5</v>
      </c>
      <c r="R27" s="16">
        <v>88229</v>
      </c>
      <c r="S27" s="16">
        <v>456930</v>
      </c>
      <c r="T27" s="16">
        <v>4258878</v>
      </c>
      <c r="U27" s="16">
        <v>168563.5</v>
      </c>
    </row>
    <row r="28" spans="2:33" x14ac:dyDescent="0.2">
      <c r="B28" s="39" t="s">
        <v>24</v>
      </c>
      <c r="C28" s="49" t="s">
        <v>24</v>
      </c>
      <c r="D28" s="17">
        <v>4.41</v>
      </c>
      <c r="E28" s="17">
        <v>2.21</v>
      </c>
      <c r="F28" s="17">
        <v>6.2</v>
      </c>
      <c r="G28" s="17">
        <v>1.96</v>
      </c>
      <c r="H28" s="17">
        <v>0.72</v>
      </c>
      <c r="I28" s="17">
        <v>1.9</v>
      </c>
      <c r="J28" s="17">
        <v>1.96</v>
      </c>
      <c r="K28" s="17">
        <v>1.99</v>
      </c>
      <c r="L28" s="17">
        <v>1.9</v>
      </c>
      <c r="M28" s="17">
        <v>1.28</v>
      </c>
      <c r="N28" s="17">
        <v>127.69</v>
      </c>
      <c r="O28" s="17">
        <v>2.9</v>
      </c>
      <c r="P28" s="17">
        <v>1.46</v>
      </c>
      <c r="Q28" s="17">
        <v>1.66</v>
      </c>
      <c r="R28" s="17">
        <v>1.5</v>
      </c>
      <c r="S28" s="17">
        <v>14.6</v>
      </c>
      <c r="T28" s="17">
        <v>8.1999999999999993</v>
      </c>
      <c r="U28" s="17">
        <v>1.8</v>
      </c>
    </row>
    <row r="29" spans="2:33" x14ac:dyDescent="0.25">
      <c r="B29" s="5"/>
    </row>
    <row r="30" spans="2:33" ht="12.75" x14ac:dyDescent="0.25">
      <c r="B30" s="70" t="s">
        <v>25</v>
      </c>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row>
    <row r="31" spans="2:33" x14ac:dyDescent="0.2">
      <c r="B31" s="34" t="s">
        <v>0</v>
      </c>
      <c r="C31" s="46" t="s">
        <v>179</v>
      </c>
      <c r="D31" s="73" t="s">
        <v>1</v>
      </c>
      <c r="E31" s="73"/>
      <c r="F31" s="73"/>
      <c r="G31" s="73"/>
      <c r="H31" s="73"/>
      <c r="I31" s="73" t="s">
        <v>2</v>
      </c>
      <c r="J31" s="73"/>
      <c r="K31" s="73"/>
      <c r="L31" s="73"/>
      <c r="M31" s="73"/>
      <c r="N31" s="73" t="s">
        <v>3</v>
      </c>
      <c r="O31" s="73"/>
      <c r="P31" s="73"/>
      <c r="Q31" s="73"/>
      <c r="R31" s="73"/>
      <c r="S31" s="73" t="s">
        <v>4</v>
      </c>
      <c r="T31" s="73"/>
      <c r="U31" s="73"/>
      <c r="V31" s="73"/>
      <c r="W31" s="73"/>
      <c r="X31" s="73" t="s">
        <v>329</v>
      </c>
      <c r="Y31" s="73"/>
      <c r="Z31" s="73"/>
      <c r="AA31" s="73"/>
      <c r="AB31" s="73"/>
      <c r="AC31" s="73" t="s">
        <v>332</v>
      </c>
      <c r="AD31" s="73"/>
      <c r="AE31" s="73"/>
      <c r="AF31" s="73"/>
      <c r="AG31" s="73"/>
    </row>
    <row r="32" spans="2:33" x14ac:dyDescent="0.2">
      <c r="B32" s="37" t="s">
        <v>15</v>
      </c>
      <c r="C32" s="43" t="s">
        <v>187</v>
      </c>
      <c r="D32" s="21">
        <v>2018</v>
      </c>
      <c r="E32" s="21">
        <v>2019</v>
      </c>
      <c r="F32" s="21">
        <v>2020</v>
      </c>
      <c r="G32" s="21">
        <v>2021</v>
      </c>
      <c r="H32" s="21">
        <v>2022</v>
      </c>
      <c r="I32" s="21">
        <v>2018</v>
      </c>
      <c r="J32" s="21">
        <v>2019</v>
      </c>
      <c r="K32" s="21">
        <v>2020</v>
      </c>
      <c r="L32" s="21">
        <v>2021</v>
      </c>
      <c r="M32" s="21">
        <v>2022</v>
      </c>
      <c r="N32" s="21">
        <v>2018</v>
      </c>
      <c r="O32" s="21">
        <v>2019</v>
      </c>
      <c r="P32" s="21">
        <v>2020</v>
      </c>
      <c r="Q32" s="21">
        <v>2021</v>
      </c>
      <c r="R32" s="21">
        <v>2022</v>
      </c>
      <c r="S32" s="21">
        <v>2018</v>
      </c>
      <c r="T32" s="21">
        <v>2019</v>
      </c>
      <c r="U32" s="21">
        <v>2020</v>
      </c>
      <c r="V32" s="21">
        <v>2021</v>
      </c>
      <c r="W32" s="21">
        <v>2022</v>
      </c>
      <c r="X32" s="21">
        <v>2018</v>
      </c>
      <c r="Y32" s="21">
        <v>2019</v>
      </c>
      <c r="Z32" s="21">
        <v>2020</v>
      </c>
      <c r="AA32" s="21">
        <v>2021</v>
      </c>
      <c r="AB32" s="21">
        <v>2022</v>
      </c>
      <c r="AC32" s="21">
        <v>2018</v>
      </c>
      <c r="AD32" s="21">
        <v>2019</v>
      </c>
      <c r="AE32" s="21">
        <v>2020</v>
      </c>
      <c r="AF32" s="21">
        <v>2021</v>
      </c>
      <c r="AG32" s="21">
        <v>2022</v>
      </c>
    </row>
    <row r="33" spans="2:33" ht="27" customHeight="1" x14ac:dyDescent="0.2">
      <c r="B33" s="38" t="s">
        <v>26</v>
      </c>
      <c r="C33" s="44" t="s">
        <v>195</v>
      </c>
      <c r="D33" s="20">
        <v>0</v>
      </c>
      <c r="E33" s="20">
        <v>2</v>
      </c>
      <c r="F33" s="20">
        <v>3</v>
      </c>
      <c r="G33" s="20">
        <v>2</v>
      </c>
      <c r="H33" s="20">
        <v>1</v>
      </c>
      <c r="I33" s="20">
        <v>0</v>
      </c>
      <c r="J33" s="20">
        <v>0</v>
      </c>
      <c r="K33" s="20">
        <v>3</v>
      </c>
      <c r="L33" s="20">
        <v>2</v>
      </c>
      <c r="M33" s="20">
        <v>2</v>
      </c>
      <c r="N33" s="20">
        <v>0</v>
      </c>
      <c r="O33" s="20">
        <v>0</v>
      </c>
      <c r="P33" s="20">
        <v>0</v>
      </c>
      <c r="Q33" s="20">
        <v>0</v>
      </c>
      <c r="R33" s="20">
        <v>0</v>
      </c>
      <c r="S33" s="20">
        <v>0</v>
      </c>
      <c r="T33" s="20">
        <v>0</v>
      </c>
      <c r="U33" s="20">
        <v>0</v>
      </c>
      <c r="V33" s="20">
        <v>0</v>
      </c>
      <c r="W33" s="20">
        <v>0</v>
      </c>
      <c r="X33" s="20">
        <v>0</v>
      </c>
      <c r="Y33" s="20">
        <v>0</v>
      </c>
      <c r="Z33" s="20">
        <v>0</v>
      </c>
      <c r="AA33" s="20">
        <v>0</v>
      </c>
      <c r="AB33" s="20">
        <v>0</v>
      </c>
      <c r="AC33" s="20">
        <v>0</v>
      </c>
      <c r="AD33" s="20">
        <v>0</v>
      </c>
      <c r="AE33" s="20">
        <v>0</v>
      </c>
      <c r="AF33" s="20">
        <v>0</v>
      </c>
      <c r="AG33" s="20">
        <v>0</v>
      </c>
    </row>
    <row r="34" spans="2:33" ht="27.75" customHeight="1" x14ac:dyDescent="0.2">
      <c r="B34" s="38" t="s">
        <v>27</v>
      </c>
      <c r="C34" s="44" t="s">
        <v>196</v>
      </c>
      <c r="D34" s="20">
        <v>0</v>
      </c>
      <c r="E34" s="20">
        <v>1</v>
      </c>
      <c r="F34" s="20">
        <v>1</v>
      </c>
      <c r="G34" s="20">
        <v>0</v>
      </c>
      <c r="H34" s="20">
        <v>1</v>
      </c>
      <c r="I34" s="20">
        <v>0</v>
      </c>
      <c r="J34" s="20">
        <v>1</v>
      </c>
      <c r="K34" s="20">
        <v>6</v>
      </c>
      <c r="L34" s="20">
        <v>2</v>
      </c>
      <c r="M34" s="20">
        <v>2</v>
      </c>
      <c r="N34" s="20">
        <v>0</v>
      </c>
      <c r="O34" s="20">
        <v>0</v>
      </c>
      <c r="P34" s="20">
        <v>0</v>
      </c>
      <c r="Q34" s="20">
        <v>0</v>
      </c>
      <c r="R34" s="20">
        <v>0</v>
      </c>
      <c r="S34" s="20">
        <v>0</v>
      </c>
      <c r="T34" s="20">
        <v>0</v>
      </c>
      <c r="U34" s="20">
        <v>0</v>
      </c>
      <c r="V34" s="20">
        <v>0</v>
      </c>
      <c r="W34" s="20">
        <v>0</v>
      </c>
      <c r="X34" s="20">
        <v>0</v>
      </c>
      <c r="Y34" s="20">
        <v>0</v>
      </c>
      <c r="Z34" s="20">
        <v>0</v>
      </c>
      <c r="AA34" s="20">
        <v>0</v>
      </c>
      <c r="AB34" s="20">
        <v>0</v>
      </c>
      <c r="AC34" s="20">
        <v>0</v>
      </c>
      <c r="AD34" s="20">
        <v>0</v>
      </c>
      <c r="AE34" s="20">
        <v>0</v>
      </c>
      <c r="AF34" s="20">
        <v>0</v>
      </c>
      <c r="AG34" s="20">
        <v>0</v>
      </c>
    </row>
    <row r="35" spans="2:33" ht="24" x14ac:dyDescent="0.2">
      <c r="B35" s="38" t="s">
        <v>28</v>
      </c>
      <c r="C35" s="47" t="s">
        <v>197</v>
      </c>
      <c r="D35" s="20" t="s">
        <v>29</v>
      </c>
      <c r="E35" s="20">
        <v>0</v>
      </c>
      <c r="F35" s="20">
        <v>1</v>
      </c>
      <c r="G35" s="20">
        <v>0</v>
      </c>
      <c r="H35" s="20">
        <v>0</v>
      </c>
      <c r="I35" s="20">
        <v>0</v>
      </c>
      <c r="J35" s="20">
        <v>0</v>
      </c>
      <c r="K35" s="20">
        <v>0</v>
      </c>
      <c r="L35" s="20">
        <v>0</v>
      </c>
      <c r="M35" s="20">
        <v>0</v>
      </c>
      <c r="N35" s="20" t="s">
        <v>30</v>
      </c>
      <c r="O35" s="20" t="s">
        <v>30</v>
      </c>
      <c r="P35" s="20" t="s">
        <v>30</v>
      </c>
      <c r="Q35" s="20" t="s">
        <v>30</v>
      </c>
      <c r="R35" s="20" t="s">
        <v>30</v>
      </c>
      <c r="S35" s="20" t="s">
        <v>30</v>
      </c>
      <c r="T35" s="20" t="s">
        <v>30</v>
      </c>
      <c r="U35" s="20" t="s">
        <v>30</v>
      </c>
      <c r="V35" s="20" t="s">
        <v>30</v>
      </c>
      <c r="W35" s="20" t="s">
        <v>30</v>
      </c>
      <c r="X35" s="20" t="s">
        <v>30</v>
      </c>
      <c r="Y35" s="20" t="s">
        <v>30</v>
      </c>
      <c r="Z35" s="20" t="s">
        <v>30</v>
      </c>
      <c r="AA35" s="20" t="s">
        <v>30</v>
      </c>
      <c r="AB35" s="20" t="s">
        <v>30</v>
      </c>
      <c r="AC35" s="20">
        <v>0</v>
      </c>
      <c r="AD35" s="20">
        <v>0</v>
      </c>
      <c r="AE35" s="20">
        <v>0</v>
      </c>
      <c r="AF35" s="20">
        <v>0</v>
      </c>
      <c r="AG35" s="20">
        <v>0</v>
      </c>
    </row>
    <row r="36" spans="2:33" x14ac:dyDescent="0.15">
      <c r="B36" s="89" t="s">
        <v>326</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33" x14ac:dyDescent="0.25">
      <c r="B37" s="5"/>
      <c r="C37" s="50"/>
    </row>
    <row r="38" spans="2:33" ht="12.75" x14ac:dyDescent="0.25">
      <c r="B38" s="70" t="s">
        <v>31</v>
      </c>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row>
    <row r="39" spans="2:33" x14ac:dyDescent="0.2">
      <c r="B39" s="34" t="s">
        <v>0</v>
      </c>
      <c r="C39" s="46" t="s">
        <v>179</v>
      </c>
      <c r="D39" s="73" t="s">
        <v>1</v>
      </c>
      <c r="E39" s="73"/>
      <c r="F39" s="73"/>
      <c r="G39" s="73"/>
      <c r="H39" s="73"/>
      <c r="I39" s="73" t="s">
        <v>2</v>
      </c>
      <c r="J39" s="73"/>
      <c r="K39" s="73"/>
      <c r="L39" s="73"/>
      <c r="M39" s="73"/>
      <c r="N39" s="73" t="s">
        <v>3</v>
      </c>
      <c r="O39" s="73"/>
      <c r="P39" s="73"/>
      <c r="Q39" s="73"/>
      <c r="R39" s="73"/>
      <c r="S39" s="73" t="s">
        <v>4</v>
      </c>
      <c r="T39" s="73"/>
      <c r="U39" s="73"/>
      <c r="V39" s="73"/>
      <c r="W39" s="73"/>
      <c r="X39" s="73" t="s">
        <v>329</v>
      </c>
      <c r="Y39" s="73"/>
      <c r="Z39" s="73"/>
      <c r="AA39" s="73"/>
      <c r="AB39" s="73"/>
      <c r="AC39" s="73" t="s">
        <v>332</v>
      </c>
      <c r="AD39" s="73"/>
      <c r="AE39" s="73"/>
      <c r="AF39" s="73"/>
      <c r="AG39" s="73"/>
    </row>
    <row r="40" spans="2:33" x14ac:dyDescent="0.2">
      <c r="B40" s="37" t="s">
        <v>15</v>
      </c>
      <c r="C40" s="43" t="s">
        <v>187</v>
      </c>
      <c r="D40" s="21">
        <v>2018</v>
      </c>
      <c r="E40" s="21">
        <v>2019</v>
      </c>
      <c r="F40" s="21">
        <v>2020</v>
      </c>
      <c r="G40" s="21">
        <v>2021</v>
      </c>
      <c r="H40" s="21">
        <v>2022</v>
      </c>
      <c r="I40" s="21">
        <v>2018</v>
      </c>
      <c r="J40" s="21">
        <v>2019</v>
      </c>
      <c r="K40" s="21">
        <v>2020</v>
      </c>
      <c r="L40" s="21">
        <v>2021</v>
      </c>
      <c r="M40" s="21">
        <v>2022</v>
      </c>
      <c r="N40" s="21">
        <v>2018</v>
      </c>
      <c r="O40" s="21">
        <v>2019</v>
      </c>
      <c r="P40" s="21">
        <v>2020</v>
      </c>
      <c r="Q40" s="21">
        <v>2021</v>
      </c>
      <c r="R40" s="21">
        <v>2022</v>
      </c>
      <c r="S40" s="21">
        <v>2018</v>
      </c>
      <c r="T40" s="21">
        <v>2019</v>
      </c>
      <c r="U40" s="21">
        <v>2020</v>
      </c>
      <c r="V40" s="21">
        <v>2021</v>
      </c>
      <c r="W40" s="21">
        <v>2022</v>
      </c>
      <c r="X40" s="21">
        <v>2018</v>
      </c>
      <c r="Y40" s="21">
        <v>2019</v>
      </c>
      <c r="Z40" s="21">
        <v>2020</v>
      </c>
      <c r="AA40" s="21">
        <v>2021</v>
      </c>
      <c r="AB40" s="21">
        <v>2022</v>
      </c>
      <c r="AC40" s="21">
        <v>2018</v>
      </c>
      <c r="AD40" s="21">
        <v>2019</v>
      </c>
      <c r="AE40" s="21">
        <v>2020</v>
      </c>
      <c r="AF40" s="21">
        <v>2021</v>
      </c>
      <c r="AG40" s="21">
        <v>2022</v>
      </c>
    </row>
    <row r="41" spans="2:33" x14ac:dyDescent="0.2">
      <c r="B41" s="38" t="s">
        <v>32</v>
      </c>
      <c r="C41" s="44" t="s">
        <v>198</v>
      </c>
      <c r="D41" s="20">
        <v>220</v>
      </c>
      <c r="E41" s="20">
        <v>256</v>
      </c>
      <c r="F41" s="20">
        <v>274</v>
      </c>
      <c r="G41" s="20">
        <v>312</v>
      </c>
      <c r="H41" s="20">
        <v>311</v>
      </c>
      <c r="I41" s="20">
        <v>96</v>
      </c>
      <c r="J41" s="20">
        <v>112</v>
      </c>
      <c r="K41" s="20">
        <v>117</v>
      </c>
      <c r="L41" s="20">
        <v>122</v>
      </c>
      <c r="M41" s="20">
        <v>126</v>
      </c>
      <c r="N41" s="20">
        <v>109</v>
      </c>
      <c r="O41" s="20">
        <v>98</v>
      </c>
      <c r="P41" s="20">
        <v>107</v>
      </c>
      <c r="Q41" s="20">
        <v>107</v>
      </c>
      <c r="R41" s="20">
        <v>101</v>
      </c>
      <c r="S41" s="20">
        <v>50</v>
      </c>
      <c r="T41" s="20">
        <v>47</v>
      </c>
      <c r="U41" s="20">
        <v>42</v>
      </c>
      <c r="V41" s="20">
        <v>41</v>
      </c>
      <c r="W41" s="20">
        <v>35</v>
      </c>
      <c r="X41" s="20">
        <v>49</v>
      </c>
      <c r="Y41" s="20">
        <v>46</v>
      </c>
      <c r="Z41" s="20">
        <v>49</v>
      </c>
      <c r="AA41" s="20">
        <v>54</v>
      </c>
      <c r="AB41" s="20">
        <v>59</v>
      </c>
      <c r="AC41" s="20">
        <v>33</v>
      </c>
      <c r="AD41" s="20">
        <v>39</v>
      </c>
      <c r="AE41" s="20">
        <v>40</v>
      </c>
      <c r="AF41" s="20">
        <v>43</v>
      </c>
      <c r="AG41" s="20">
        <v>40</v>
      </c>
    </row>
    <row r="42" spans="2:33" x14ac:dyDescent="0.2">
      <c r="B42" s="38" t="s">
        <v>33</v>
      </c>
      <c r="C42" s="44" t="s">
        <v>199</v>
      </c>
      <c r="D42" s="20">
        <v>311</v>
      </c>
      <c r="E42" s="20">
        <v>339</v>
      </c>
      <c r="F42" s="20">
        <v>347</v>
      </c>
      <c r="G42" s="20">
        <v>363</v>
      </c>
      <c r="H42" s="20">
        <v>358</v>
      </c>
      <c r="I42" s="20">
        <v>328</v>
      </c>
      <c r="J42" s="20">
        <v>335</v>
      </c>
      <c r="K42" s="20">
        <v>340</v>
      </c>
      <c r="L42" s="20">
        <v>340</v>
      </c>
      <c r="M42" s="20">
        <v>329</v>
      </c>
      <c r="N42" s="20">
        <v>298</v>
      </c>
      <c r="O42" s="20">
        <v>279</v>
      </c>
      <c r="P42" s="20">
        <v>289</v>
      </c>
      <c r="Q42" s="20">
        <v>297</v>
      </c>
      <c r="R42" s="20">
        <v>287</v>
      </c>
      <c r="S42" s="20">
        <v>128</v>
      </c>
      <c r="T42" s="20">
        <v>99</v>
      </c>
      <c r="U42" s="20">
        <v>87</v>
      </c>
      <c r="V42" s="20">
        <v>87</v>
      </c>
      <c r="W42" s="20">
        <v>82</v>
      </c>
      <c r="X42" s="20">
        <v>193</v>
      </c>
      <c r="Y42" s="20">
        <v>182</v>
      </c>
      <c r="Z42" s="20">
        <v>203</v>
      </c>
      <c r="AA42" s="20">
        <v>206</v>
      </c>
      <c r="AB42" s="20">
        <v>209</v>
      </c>
      <c r="AC42" s="20">
        <v>111</v>
      </c>
      <c r="AD42" s="20">
        <v>108</v>
      </c>
      <c r="AE42" s="20">
        <v>103</v>
      </c>
      <c r="AF42" s="20">
        <v>96</v>
      </c>
      <c r="AG42" s="20">
        <v>94</v>
      </c>
    </row>
    <row r="43" spans="2:33" x14ac:dyDescent="0.2">
      <c r="B43" s="38" t="s">
        <v>34</v>
      </c>
      <c r="C43" s="44" t="s">
        <v>200</v>
      </c>
      <c r="D43" s="20">
        <f>SUM(D41+D42)</f>
        <v>531</v>
      </c>
      <c r="E43" s="20">
        <f t="shared" ref="E43:G43" si="6">SUM(E41+E42)</f>
        <v>595</v>
      </c>
      <c r="F43" s="20">
        <f t="shared" si="6"/>
        <v>621</v>
      </c>
      <c r="G43" s="20">
        <f t="shared" si="6"/>
        <v>675</v>
      </c>
      <c r="H43" s="20">
        <v>669</v>
      </c>
      <c r="I43" s="20">
        <f>SUM(I41+I42)</f>
        <v>424</v>
      </c>
      <c r="J43" s="20">
        <f>SUM(J41+J42)</f>
        <v>447</v>
      </c>
      <c r="K43" s="20">
        <f>SUM(K41+K42)</f>
        <v>457</v>
      </c>
      <c r="L43" s="20">
        <f>SUM(L41+L42)</f>
        <v>462</v>
      </c>
      <c r="M43" s="20">
        <v>455</v>
      </c>
      <c r="N43" s="20">
        <f>SUM(N41+N42)</f>
        <v>407</v>
      </c>
      <c r="O43" s="20">
        <f>SUM(O41+O42)</f>
        <v>377</v>
      </c>
      <c r="P43" s="20">
        <f>SUM(P41+P42)</f>
        <v>396</v>
      </c>
      <c r="Q43" s="20">
        <f>SUM(Q41+Q42)</f>
        <v>404</v>
      </c>
      <c r="R43" s="20">
        <v>388</v>
      </c>
      <c r="S43" s="20">
        <f>SUM(S41+S42)</f>
        <v>178</v>
      </c>
      <c r="T43" s="20">
        <f>SUM(T41+T42)</f>
        <v>146</v>
      </c>
      <c r="U43" s="20">
        <f>SUM(U41+U42)</f>
        <v>129</v>
      </c>
      <c r="V43" s="20">
        <f>SUM(V41+V42)</f>
        <v>128</v>
      </c>
      <c r="W43" s="20">
        <v>117</v>
      </c>
      <c r="X43" s="20">
        <f>SUM(X41+X42)</f>
        <v>242</v>
      </c>
      <c r="Y43" s="20">
        <f>SUM(Y41+Y42)</f>
        <v>228</v>
      </c>
      <c r="Z43" s="20">
        <f>SUM(Z41+Z42)</f>
        <v>252</v>
      </c>
      <c r="AA43" s="20">
        <f>SUM(AA41+AA42)</f>
        <v>260</v>
      </c>
      <c r="AB43" s="20">
        <v>268</v>
      </c>
      <c r="AC43" s="20">
        <f>SUM(AC41+AC42)</f>
        <v>144</v>
      </c>
      <c r="AD43" s="20">
        <f>SUM(AD41+AD42)</f>
        <v>147</v>
      </c>
      <c r="AE43" s="20">
        <f>SUM(AE41+AE42)</f>
        <v>143</v>
      </c>
      <c r="AF43" s="20">
        <f>SUM(AF41+AF42)</f>
        <v>139</v>
      </c>
      <c r="AG43" s="20">
        <v>134</v>
      </c>
    </row>
    <row r="44" spans="2:33" x14ac:dyDescent="0.2">
      <c r="B44" s="38" t="s">
        <v>35</v>
      </c>
      <c r="C44" s="44" t="s">
        <v>201</v>
      </c>
      <c r="D44" s="20">
        <v>121</v>
      </c>
      <c r="E44" s="20">
        <v>147</v>
      </c>
      <c r="F44" s="20">
        <v>155</v>
      </c>
      <c r="G44" s="20">
        <v>187</v>
      </c>
      <c r="H44" s="20">
        <v>196</v>
      </c>
      <c r="I44" s="20">
        <v>96</v>
      </c>
      <c r="J44" s="20">
        <v>106</v>
      </c>
      <c r="K44" s="20">
        <v>113</v>
      </c>
      <c r="L44" s="20">
        <v>119</v>
      </c>
      <c r="M44" s="20">
        <v>123</v>
      </c>
      <c r="N44" s="20">
        <v>89</v>
      </c>
      <c r="O44" s="20">
        <v>75</v>
      </c>
      <c r="P44" s="20">
        <v>99</v>
      </c>
      <c r="Q44" s="20">
        <v>98</v>
      </c>
      <c r="R44" s="20">
        <v>97</v>
      </c>
      <c r="S44" s="20">
        <v>38</v>
      </c>
      <c r="T44" s="20">
        <v>35</v>
      </c>
      <c r="U44" s="20">
        <v>34</v>
      </c>
      <c r="V44" s="20">
        <v>39</v>
      </c>
      <c r="W44" s="20">
        <v>35</v>
      </c>
      <c r="X44" s="20">
        <v>48</v>
      </c>
      <c r="Y44" s="20">
        <v>44</v>
      </c>
      <c r="Z44" s="20">
        <v>49</v>
      </c>
      <c r="AA44" s="20">
        <v>44</v>
      </c>
      <c r="AB44" s="20">
        <v>56</v>
      </c>
      <c r="AC44" s="20">
        <v>26</v>
      </c>
      <c r="AD44" s="20">
        <v>32</v>
      </c>
      <c r="AE44" s="20">
        <v>31</v>
      </c>
      <c r="AF44" s="20">
        <v>34</v>
      </c>
      <c r="AG44" s="20">
        <v>33</v>
      </c>
    </row>
    <row r="45" spans="2:33" x14ac:dyDescent="0.2">
      <c r="B45" s="38" t="s">
        <v>36</v>
      </c>
      <c r="C45" s="44" t="s">
        <v>202</v>
      </c>
      <c r="D45" s="20">
        <v>160</v>
      </c>
      <c r="E45" s="20">
        <v>187</v>
      </c>
      <c r="F45" s="20">
        <v>187</v>
      </c>
      <c r="G45" s="20">
        <v>224</v>
      </c>
      <c r="H45" s="20">
        <v>237</v>
      </c>
      <c r="I45" s="20">
        <v>328</v>
      </c>
      <c r="J45" s="20">
        <v>333</v>
      </c>
      <c r="K45" s="20">
        <v>337</v>
      </c>
      <c r="L45" s="20">
        <v>336</v>
      </c>
      <c r="M45" s="20">
        <v>328</v>
      </c>
      <c r="N45" s="20">
        <v>268</v>
      </c>
      <c r="O45" s="20">
        <v>238</v>
      </c>
      <c r="P45" s="20">
        <v>277</v>
      </c>
      <c r="Q45" s="20">
        <v>279</v>
      </c>
      <c r="R45" s="20">
        <v>280</v>
      </c>
      <c r="S45" s="20">
        <v>99</v>
      </c>
      <c r="T45" s="20">
        <v>81</v>
      </c>
      <c r="U45" s="20">
        <v>78</v>
      </c>
      <c r="V45" s="20">
        <v>83</v>
      </c>
      <c r="W45" s="20">
        <v>77</v>
      </c>
      <c r="X45" s="20">
        <v>185</v>
      </c>
      <c r="Y45" s="20">
        <v>181</v>
      </c>
      <c r="Z45" s="20">
        <v>203</v>
      </c>
      <c r="AA45" s="20">
        <v>181</v>
      </c>
      <c r="AB45" s="20">
        <v>204</v>
      </c>
      <c r="AC45" s="20">
        <v>101</v>
      </c>
      <c r="AD45" s="20">
        <v>95</v>
      </c>
      <c r="AE45" s="20">
        <v>94</v>
      </c>
      <c r="AF45" s="20">
        <v>88</v>
      </c>
      <c r="AG45" s="20">
        <v>85</v>
      </c>
    </row>
    <row r="46" spans="2:33" x14ac:dyDescent="0.2">
      <c r="B46" s="38" t="s">
        <v>37</v>
      </c>
      <c r="C46" s="44" t="s">
        <v>203</v>
      </c>
      <c r="D46" s="20">
        <v>99</v>
      </c>
      <c r="E46" s="20">
        <v>109</v>
      </c>
      <c r="F46" s="20">
        <v>119</v>
      </c>
      <c r="G46" s="20">
        <v>125</v>
      </c>
      <c r="H46" s="20">
        <v>115</v>
      </c>
      <c r="I46" s="20">
        <v>0</v>
      </c>
      <c r="J46" s="20">
        <v>6</v>
      </c>
      <c r="K46" s="20">
        <v>4</v>
      </c>
      <c r="L46" s="20">
        <v>3</v>
      </c>
      <c r="M46" s="20">
        <v>3</v>
      </c>
      <c r="N46" s="20">
        <v>20</v>
      </c>
      <c r="O46" s="20">
        <v>23</v>
      </c>
      <c r="P46" s="20">
        <v>8</v>
      </c>
      <c r="Q46" s="20">
        <v>9</v>
      </c>
      <c r="R46" s="20">
        <v>4</v>
      </c>
      <c r="S46" s="20">
        <v>12</v>
      </c>
      <c r="T46" s="20">
        <v>12</v>
      </c>
      <c r="U46" s="20">
        <v>8</v>
      </c>
      <c r="V46" s="20">
        <v>2</v>
      </c>
      <c r="W46" s="20">
        <v>0</v>
      </c>
      <c r="X46" s="20">
        <v>1</v>
      </c>
      <c r="Y46" s="20">
        <v>3</v>
      </c>
      <c r="Z46" s="20">
        <v>0</v>
      </c>
      <c r="AA46" s="20">
        <v>3</v>
      </c>
      <c r="AB46" s="20">
        <v>3</v>
      </c>
      <c r="AC46" s="20">
        <v>7</v>
      </c>
      <c r="AD46" s="20">
        <v>7</v>
      </c>
      <c r="AE46" s="20">
        <v>9</v>
      </c>
      <c r="AF46" s="20">
        <v>9</v>
      </c>
      <c r="AG46" s="20">
        <v>7</v>
      </c>
    </row>
    <row r="47" spans="2:33" x14ac:dyDescent="0.2">
      <c r="B47" s="38" t="s">
        <v>38</v>
      </c>
      <c r="C47" s="44" t="s">
        <v>204</v>
      </c>
      <c r="D47" s="20">
        <v>151</v>
      </c>
      <c r="E47" s="20">
        <v>152</v>
      </c>
      <c r="F47" s="20">
        <v>160</v>
      </c>
      <c r="G47" s="20">
        <v>139</v>
      </c>
      <c r="H47" s="20">
        <v>121</v>
      </c>
      <c r="I47" s="20">
        <v>0</v>
      </c>
      <c r="J47" s="20">
        <v>2</v>
      </c>
      <c r="K47" s="20">
        <v>3</v>
      </c>
      <c r="L47" s="20">
        <v>4</v>
      </c>
      <c r="M47" s="20">
        <v>1</v>
      </c>
      <c r="N47" s="20">
        <v>30</v>
      </c>
      <c r="O47" s="20">
        <v>41</v>
      </c>
      <c r="P47" s="20">
        <v>12</v>
      </c>
      <c r="Q47" s="20">
        <v>18</v>
      </c>
      <c r="R47" s="20">
        <v>7</v>
      </c>
      <c r="S47" s="20">
        <v>29</v>
      </c>
      <c r="T47" s="20">
        <v>18</v>
      </c>
      <c r="U47" s="20">
        <v>9</v>
      </c>
      <c r="V47" s="20">
        <v>4</v>
      </c>
      <c r="W47" s="20">
        <v>5</v>
      </c>
      <c r="X47" s="20">
        <v>8</v>
      </c>
      <c r="Y47" s="20">
        <v>0</v>
      </c>
      <c r="Z47" s="20">
        <v>0</v>
      </c>
      <c r="AA47" s="20">
        <v>0</v>
      </c>
      <c r="AB47" s="20">
        <v>5</v>
      </c>
      <c r="AC47" s="20">
        <v>10</v>
      </c>
      <c r="AD47" s="20">
        <v>13</v>
      </c>
      <c r="AE47" s="20">
        <v>9</v>
      </c>
      <c r="AF47" s="20">
        <v>8</v>
      </c>
      <c r="AG47" s="20">
        <v>9</v>
      </c>
    </row>
    <row r="48" spans="2:33" x14ac:dyDescent="0.2">
      <c r="B48" s="39" t="s">
        <v>34</v>
      </c>
      <c r="C48" s="49" t="s">
        <v>200</v>
      </c>
      <c r="D48" s="22">
        <f>SUM(D44:D47)</f>
        <v>531</v>
      </c>
      <c r="E48" s="22">
        <f t="shared" ref="E48:G48" si="7">SUM(E44:E47)</f>
        <v>595</v>
      </c>
      <c r="F48" s="22">
        <f t="shared" si="7"/>
        <v>621</v>
      </c>
      <c r="G48" s="22">
        <f t="shared" si="7"/>
        <v>675</v>
      </c>
      <c r="H48" s="22">
        <v>669</v>
      </c>
      <c r="I48" s="22">
        <f>SUM(I44:I47)</f>
        <v>424</v>
      </c>
      <c r="J48" s="22">
        <f>SUM(J44:J47)</f>
        <v>447</v>
      </c>
      <c r="K48" s="22">
        <f>SUM(K44:K47)</f>
        <v>457</v>
      </c>
      <c r="L48" s="22">
        <f>SUM(L44:L47)</f>
        <v>462</v>
      </c>
      <c r="M48" s="22">
        <v>455</v>
      </c>
      <c r="N48" s="22">
        <f>SUM(N44:N47)</f>
        <v>407</v>
      </c>
      <c r="O48" s="22">
        <f>SUM(O44:O47)</f>
        <v>377</v>
      </c>
      <c r="P48" s="22">
        <f>SUM(P44:P47)</f>
        <v>396</v>
      </c>
      <c r="Q48" s="22">
        <f>SUM(Q44:Q47)</f>
        <v>404</v>
      </c>
      <c r="R48" s="22">
        <v>388</v>
      </c>
      <c r="S48" s="22">
        <f>SUM(S44:S47)</f>
        <v>178</v>
      </c>
      <c r="T48" s="22">
        <f>SUM(T44:T47)</f>
        <v>146</v>
      </c>
      <c r="U48" s="22">
        <f>SUM(U44:U47)</f>
        <v>129</v>
      </c>
      <c r="V48" s="22">
        <f>SUM(V44:V47)</f>
        <v>128</v>
      </c>
      <c r="W48" s="22">
        <v>117</v>
      </c>
      <c r="X48" s="22">
        <f>SUM(X44:X47)</f>
        <v>242</v>
      </c>
      <c r="Y48" s="22">
        <f>SUM(Y44:Y47)</f>
        <v>228</v>
      </c>
      <c r="Z48" s="22">
        <f>SUM(Z44:Z47)</f>
        <v>252</v>
      </c>
      <c r="AA48" s="22">
        <f>SUM(AA44:AA47)</f>
        <v>228</v>
      </c>
      <c r="AB48" s="22">
        <v>268</v>
      </c>
      <c r="AC48" s="22">
        <f>SUM(AC44:AC47)</f>
        <v>144</v>
      </c>
      <c r="AD48" s="22">
        <f>SUM(AD44:AD47)</f>
        <v>147</v>
      </c>
      <c r="AE48" s="22">
        <f>SUM(AE44:AE47)</f>
        <v>143</v>
      </c>
      <c r="AF48" s="22">
        <f>SUM(AF44:AF47)</f>
        <v>139</v>
      </c>
      <c r="AG48" s="22">
        <v>134</v>
      </c>
    </row>
    <row r="49" spans="2:33" x14ac:dyDescent="0.2">
      <c r="B49" s="38" t="s">
        <v>39</v>
      </c>
      <c r="C49" s="44" t="s">
        <v>205</v>
      </c>
      <c r="D49" s="20">
        <v>4</v>
      </c>
      <c r="E49" s="20">
        <v>5</v>
      </c>
      <c r="F49" s="20">
        <v>7</v>
      </c>
      <c r="G49" s="20">
        <v>6</v>
      </c>
      <c r="H49" s="20">
        <v>5</v>
      </c>
      <c r="I49" s="20">
        <v>5</v>
      </c>
      <c r="J49" s="20">
        <v>7</v>
      </c>
      <c r="K49" s="20">
        <v>3</v>
      </c>
      <c r="L49" s="20">
        <v>10</v>
      </c>
      <c r="M49" s="20">
        <v>8</v>
      </c>
      <c r="N49" s="20">
        <v>2</v>
      </c>
      <c r="O49" s="20">
        <v>3</v>
      </c>
      <c r="P49" s="20">
        <v>3</v>
      </c>
      <c r="Q49" s="20">
        <v>3</v>
      </c>
      <c r="R49" s="20">
        <v>2</v>
      </c>
      <c r="S49" s="20">
        <v>2</v>
      </c>
      <c r="T49" s="20">
        <v>1</v>
      </c>
      <c r="U49" s="20">
        <v>1</v>
      </c>
      <c r="V49" s="20">
        <v>1</v>
      </c>
      <c r="W49" s="20">
        <v>1</v>
      </c>
      <c r="X49" s="20">
        <v>1</v>
      </c>
      <c r="Y49" s="20">
        <v>1</v>
      </c>
      <c r="Z49" s="20">
        <v>2</v>
      </c>
      <c r="AA49" s="20">
        <v>2</v>
      </c>
      <c r="AB49" s="20">
        <v>0</v>
      </c>
      <c r="AC49" s="20">
        <v>0</v>
      </c>
      <c r="AD49" s="20">
        <v>0</v>
      </c>
      <c r="AE49" s="20">
        <v>1</v>
      </c>
      <c r="AF49" s="20">
        <v>2</v>
      </c>
      <c r="AG49" s="20">
        <v>2</v>
      </c>
    </row>
    <row r="50" spans="2:33" x14ac:dyDescent="0.2">
      <c r="B50" s="38" t="s">
        <v>40</v>
      </c>
      <c r="C50" s="44" t="s">
        <v>206</v>
      </c>
      <c r="D50" s="20">
        <v>12</v>
      </c>
      <c r="E50" s="20">
        <v>12</v>
      </c>
      <c r="F50" s="20">
        <v>13</v>
      </c>
      <c r="G50" s="20">
        <v>15</v>
      </c>
      <c r="H50" s="20">
        <v>16</v>
      </c>
      <c r="I50" s="20">
        <v>10</v>
      </c>
      <c r="J50" s="20">
        <v>9</v>
      </c>
      <c r="K50" s="20">
        <v>3</v>
      </c>
      <c r="L50" s="20">
        <v>12</v>
      </c>
      <c r="M50" s="20">
        <v>12</v>
      </c>
      <c r="N50" s="20">
        <v>7</v>
      </c>
      <c r="O50" s="20">
        <v>5</v>
      </c>
      <c r="P50" s="20">
        <v>7</v>
      </c>
      <c r="Q50" s="20">
        <v>7</v>
      </c>
      <c r="R50" s="20">
        <v>7</v>
      </c>
      <c r="S50" s="20">
        <v>3</v>
      </c>
      <c r="T50" s="20">
        <v>0</v>
      </c>
      <c r="U50" s="20">
        <v>1</v>
      </c>
      <c r="V50" s="20">
        <v>3</v>
      </c>
      <c r="W50" s="20">
        <v>4</v>
      </c>
      <c r="X50" s="20">
        <v>9</v>
      </c>
      <c r="Y50" s="20">
        <v>8</v>
      </c>
      <c r="Z50" s="20">
        <v>7</v>
      </c>
      <c r="AA50" s="20">
        <v>7</v>
      </c>
      <c r="AB50" s="20">
        <v>1</v>
      </c>
      <c r="AC50" s="20">
        <v>7</v>
      </c>
      <c r="AD50" s="20">
        <v>7</v>
      </c>
      <c r="AE50" s="20">
        <v>7</v>
      </c>
      <c r="AF50" s="20">
        <v>6</v>
      </c>
      <c r="AG50" s="20">
        <v>6</v>
      </c>
    </row>
    <row r="51" spans="2:33" x14ac:dyDescent="0.2">
      <c r="B51" s="38" t="s">
        <v>41</v>
      </c>
      <c r="C51" s="44" t="s">
        <v>207</v>
      </c>
      <c r="D51" s="20">
        <f>SUM(D49:D50)</f>
        <v>16</v>
      </c>
      <c r="E51" s="20">
        <f t="shared" ref="E51:G51" si="8">SUM(E49:E50)</f>
        <v>17</v>
      </c>
      <c r="F51" s="20">
        <f>SUM(F49:F50)</f>
        <v>20</v>
      </c>
      <c r="G51" s="20">
        <f t="shared" si="8"/>
        <v>21</v>
      </c>
      <c r="H51" s="20">
        <v>21</v>
      </c>
      <c r="I51" s="20">
        <f>SUM(I49:I50)</f>
        <v>15</v>
      </c>
      <c r="J51" s="20">
        <f>SUM(J49:J50)</f>
        <v>16</v>
      </c>
      <c r="K51" s="20">
        <f>SUM(K49:K50)</f>
        <v>6</v>
      </c>
      <c r="L51" s="20">
        <f>SUM(L49:L50)</f>
        <v>22</v>
      </c>
      <c r="M51" s="20">
        <v>20</v>
      </c>
      <c r="N51" s="20">
        <f>SUM(N49:N50)</f>
        <v>9</v>
      </c>
      <c r="O51" s="20">
        <f>SUM(O49:O50)</f>
        <v>8</v>
      </c>
      <c r="P51" s="20">
        <f>SUM(P49:P50)</f>
        <v>10</v>
      </c>
      <c r="Q51" s="20">
        <f>SUM(Q49:Q50)</f>
        <v>10</v>
      </c>
      <c r="R51" s="20">
        <v>9</v>
      </c>
      <c r="S51" s="20">
        <f>SUM(S49:S50)</f>
        <v>5</v>
      </c>
      <c r="T51" s="20">
        <f>SUM(T49:T50)</f>
        <v>1</v>
      </c>
      <c r="U51" s="20">
        <f>SUM(U49:U50)</f>
        <v>2</v>
      </c>
      <c r="V51" s="20">
        <f>SUM(V49:V50)</f>
        <v>4</v>
      </c>
      <c r="W51" s="20">
        <v>5</v>
      </c>
      <c r="X51" s="20">
        <f>SUM(X49:X50)</f>
        <v>10</v>
      </c>
      <c r="Y51" s="20">
        <f>SUM(Y49:Y50)</f>
        <v>9</v>
      </c>
      <c r="Z51" s="20">
        <f>SUM(Z49:Z50)</f>
        <v>9</v>
      </c>
      <c r="AA51" s="20">
        <f>SUM(AA49:AA50)</f>
        <v>9</v>
      </c>
      <c r="AB51" s="20">
        <v>1</v>
      </c>
      <c r="AC51" s="20">
        <f>SUM(AC49:AC50)</f>
        <v>7</v>
      </c>
      <c r="AD51" s="20">
        <f>SUM(AD49:AD50)</f>
        <v>7</v>
      </c>
      <c r="AE51" s="20">
        <f>SUM(AE49:AE50)</f>
        <v>8</v>
      </c>
      <c r="AF51" s="20">
        <f>SUM(AF49:AF50)</f>
        <v>8</v>
      </c>
      <c r="AG51" s="20">
        <v>8</v>
      </c>
    </row>
    <row r="52" spans="2:33" x14ac:dyDescent="0.2">
      <c r="B52" s="38" t="s">
        <v>42</v>
      </c>
      <c r="C52" s="44" t="s">
        <v>208</v>
      </c>
      <c r="D52" s="20">
        <v>15</v>
      </c>
      <c r="E52" s="20">
        <v>39</v>
      </c>
      <c r="F52" s="20">
        <v>41</v>
      </c>
      <c r="G52" s="20">
        <v>38</v>
      </c>
      <c r="H52" s="20">
        <v>43</v>
      </c>
      <c r="I52" s="20">
        <v>7</v>
      </c>
      <c r="J52" s="20">
        <v>13</v>
      </c>
      <c r="K52" s="20">
        <v>18</v>
      </c>
      <c r="L52" s="20">
        <v>14</v>
      </c>
      <c r="M52" s="20">
        <v>19</v>
      </c>
      <c r="N52" s="20">
        <v>11</v>
      </c>
      <c r="O52" s="20">
        <v>10</v>
      </c>
      <c r="P52" s="20">
        <v>11</v>
      </c>
      <c r="Q52" s="20">
        <v>11</v>
      </c>
      <c r="R52" s="20">
        <v>12</v>
      </c>
      <c r="S52" s="20">
        <v>2</v>
      </c>
      <c r="T52" s="20">
        <v>3</v>
      </c>
      <c r="U52" s="20">
        <v>4</v>
      </c>
      <c r="V52" s="20">
        <v>4</v>
      </c>
      <c r="W52" s="20">
        <v>4</v>
      </c>
      <c r="X52" s="20">
        <v>5</v>
      </c>
      <c r="Y52" s="20">
        <v>4</v>
      </c>
      <c r="Z52" s="20">
        <v>5</v>
      </c>
      <c r="AA52" s="20">
        <v>8</v>
      </c>
      <c r="AB52" s="20">
        <v>2</v>
      </c>
      <c r="AC52" s="20">
        <v>4</v>
      </c>
      <c r="AD52" s="20">
        <v>8</v>
      </c>
      <c r="AE52" s="20">
        <v>9</v>
      </c>
      <c r="AF52" s="20">
        <v>9</v>
      </c>
      <c r="AG52" s="20">
        <v>7</v>
      </c>
    </row>
    <row r="53" spans="2:33" x14ac:dyDescent="0.2">
      <c r="B53" s="38" t="s">
        <v>43</v>
      </c>
      <c r="C53" s="44" t="s">
        <v>209</v>
      </c>
      <c r="D53" s="20">
        <v>29</v>
      </c>
      <c r="E53" s="20">
        <v>52</v>
      </c>
      <c r="F53" s="20">
        <v>52</v>
      </c>
      <c r="G53" s="20">
        <v>55</v>
      </c>
      <c r="H53" s="20">
        <v>56</v>
      </c>
      <c r="I53" s="20">
        <v>16</v>
      </c>
      <c r="J53" s="20">
        <v>27</v>
      </c>
      <c r="K53" s="20">
        <v>33</v>
      </c>
      <c r="L53" s="20">
        <v>27</v>
      </c>
      <c r="M53" s="20">
        <v>31</v>
      </c>
      <c r="N53" s="20">
        <v>18</v>
      </c>
      <c r="O53" s="20">
        <v>20</v>
      </c>
      <c r="P53" s="20">
        <v>21</v>
      </c>
      <c r="Q53" s="20">
        <v>20</v>
      </c>
      <c r="R53" s="20">
        <v>20</v>
      </c>
      <c r="S53" s="20">
        <v>11</v>
      </c>
      <c r="T53" s="20">
        <v>8</v>
      </c>
      <c r="U53" s="20">
        <v>6</v>
      </c>
      <c r="V53" s="20">
        <v>5</v>
      </c>
      <c r="W53" s="20">
        <v>4</v>
      </c>
      <c r="X53" s="20">
        <v>26</v>
      </c>
      <c r="Y53" s="20">
        <v>26</v>
      </c>
      <c r="Z53" s="20">
        <v>27</v>
      </c>
      <c r="AA53" s="20">
        <v>28</v>
      </c>
      <c r="AB53" s="20">
        <v>5</v>
      </c>
      <c r="AC53" s="20">
        <v>17</v>
      </c>
      <c r="AD53" s="20">
        <v>15</v>
      </c>
      <c r="AE53" s="20">
        <v>13</v>
      </c>
      <c r="AF53" s="20">
        <v>12</v>
      </c>
      <c r="AG53" s="20">
        <v>12</v>
      </c>
    </row>
    <row r="54" spans="2:33" x14ac:dyDescent="0.2">
      <c r="B54" s="38" t="s">
        <v>44</v>
      </c>
      <c r="C54" s="44" t="s">
        <v>210</v>
      </c>
      <c r="D54" s="20">
        <f>SUM(D52:D53)</f>
        <v>44</v>
      </c>
      <c r="E54" s="20">
        <f t="shared" ref="E54:G54" si="9">SUM(E52:E53)</f>
        <v>91</v>
      </c>
      <c r="F54" s="20">
        <f>SUM(F52:F53)</f>
        <v>93</v>
      </c>
      <c r="G54" s="20">
        <f t="shared" si="9"/>
        <v>93</v>
      </c>
      <c r="H54" s="20">
        <v>99</v>
      </c>
      <c r="I54" s="20">
        <f>SUM(I52:I53)</f>
        <v>23</v>
      </c>
      <c r="J54" s="20">
        <f>SUM(J52:J53)</f>
        <v>40</v>
      </c>
      <c r="K54" s="20">
        <f>SUM(K52:K53)</f>
        <v>51</v>
      </c>
      <c r="L54" s="20">
        <f>SUM(L52:L53)</f>
        <v>41</v>
      </c>
      <c r="M54" s="20">
        <v>50</v>
      </c>
      <c r="N54" s="20">
        <f>SUM(N52:N53)</f>
        <v>29</v>
      </c>
      <c r="O54" s="20">
        <f>SUM(O52:O53)</f>
        <v>30</v>
      </c>
      <c r="P54" s="20">
        <f>SUM(P52:P53)</f>
        <v>32</v>
      </c>
      <c r="Q54" s="20">
        <f>SUM(Q52:Q53)</f>
        <v>31</v>
      </c>
      <c r="R54" s="20">
        <v>32</v>
      </c>
      <c r="S54" s="20">
        <f>SUM(S52:S53)</f>
        <v>13</v>
      </c>
      <c r="T54" s="20">
        <f>SUM(T52:T53)</f>
        <v>11</v>
      </c>
      <c r="U54" s="20">
        <f>SUM(U52:U53)</f>
        <v>10</v>
      </c>
      <c r="V54" s="20">
        <f>SUM(V52:V53)</f>
        <v>9</v>
      </c>
      <c r="W54" s="20">
        <v>8</v>
      </c>
      <c r="X54" s="20">
        <f>SUM(X52:X53)</f>
        <v>31</v>
      </c>
      <c r="Y54" s="20">
        <f>SUM(Y52:Y53)</f>
        <v>30</v>
      </c>
      <c r="Z54" s="20">
        <f>SUM(Z52:Z53)</f>
        <v>32</v>
      </c>
      <c r="AA54" s="20">
        <f>SUM(AA52:AA53)</f>
        <v>36</v>
      </c>
      <c r="AB54" s="20">
        <v>7</v>
      </c>
      <c r="AC54" s="20">
        <f>SUM(AC52:AC53)</f>
        <v>21</v>
      </c>
      <c r="AD54" s="20">
        <f>SUM(AD52:AD53)</f>
        <v>23</v>
      </c>
      <c r="AE54" s="20">
        <f>SUM(AE52:AE53)</f>
        <v>22</v>
      </c>
      <c r="AF54" s="20">
        <f>SUM(AF52:AF53)</f>
        <v>21</v>
      </c>
      <c r="AG54" s="20">
        <v>19</v>
      </c>
    </row>
    <row r="55" spans="2:33" x14ac:dyDescent="0.2">
      <c r="B55" s="38" t="s">
        <v>45</v>
      </c>
      <c r="C55" s="44" t="s">
        <v>211</v>
      </c>
      <c r="D55" s="20">
        <v>99</v>
      </c>
      <c r="E55" s="20">
        <v>94</v>
      </c>
      <c r="F55" s="20">
        <v>104</v>
      </c>
      <c r="G55" s="20">
        <v>115</v>
      </c>
      <c r="H55" s="20">
        <v>106</v>
      </c>
      <c r="I55" s="20">
        <v>1</v>
      </c>
      <c r="J55" s="20">
        <v>1</v>
      </c>
      <c r="K55" s="20">
        <v>1</v>
      </c>
      <c r="L55" s="20">
        <v>1</v>
      </c>
      <c r="M55" s="20">
        <v>1</v>
      </c>
      <c r="N55" s="20">
        <v>17</v>
      </c>
      <c r="O55" s="20">
        <v>16</v>
      </c>
      <c r="P55" s="20">
        <v>14</v>
      </c>
      <c r="Q55" s="20">
        <v>14</v>
      </c>
      <c r="R55" s="20">
        <v>15</v>
      </c>
      <c r="S55" s="20">
        <v>11</v>
      </c>
      <c r="T55" s="20">
        <v>8</v>
      </c>
      <c r="U55" s="20">
        <v>7</v>
      </c>
      <c r="V55" s="20">
        <v>7</v>
      </c>
      <c r="W55" s="20">
        <v>6</v>
      </c>
      <c r="X55" s="20">
        <v>2</v>
      </c>
      <c r="Y55" s="20">
        <v>1</v>
      </c>
      <c r="Z55" s="20">
        <v>1</v>
      </c>
      <c r="AA55" s="20">
        <v>2</v>
      </c>
      <c r="AB55" s="20">
        <v>9</v>
      </c>
      <c r="AC55" s="20">
        <v>0</v>
      </c>
      <c r="AD55" s="20">
        <v>0</v>
      </c>
      <c r="AE55" s="20">
        <v>0</v>
      </c>
      <c r="AF55" s="20">
        <v>0</v>
      </c>
      <c r="AG55" s="20">
        <v>0</v>
      </c>
    </row>
    <row r="56" spans="2:33" x14ac:dyDescent="0.2">
      <c r="B56" s="38" t="s">
        <v>46</v>
      </c>
      <c r="C56" s="44" t="s">
        <v>212</v>
      </c>
      <c r="D56" s="20">
        <v>161</v>
      </c>
      <c r="E56" s="20">
        <v>164</v>
      </c>
      <c r="F56" s="20">
        <v>159</v>
      </c>
      <c r="G56" s="20">
        <v>163</v>
      </c>
      <c r="H56" s="20">
        <v>162</v>
      </c>
      <c r="I56" s="20">
        <v>6</v>
      </c>
      <c r="J56" s="20">
        <v>7</v>
      </c>
      <c r="K56" s="20">
        <v>7</v>
      </c>
      <c r="L56" s="20">
        <v>6</v>
      </c>
      <c r="M56" s="20">
        <v>3</v>
      </c>
      <c r="N56" s="20">
        <v>44</v>
      </c>
      <c r="O56" s="20">
        <v>40</v>
      </c>
      <c r="P56" s="20">
        <v>43</v>
      </c>
      <c r="Q56" s="20">
        <v>43</v>
      </c>
      <c r="R56" s="20">
        <v>44</v>
      </c>
      <c r="S56" s="20">
        <v>27</v>
      </c>
      <c r="T56" s="20">
        <v>19</v>
      </c>
      <c r="U56" s="20">
        <v>21</v>
      </c>
      <c r="V56" s="20">
        <v>19</v>
      </c>
      <c r="W56" s="20">
        <v>15</v>
      </c>
      <c r="X56" s="20">
        <v>30</v>
      </c>
      <c r="Y56" s="20">
        <v>27</v>
      </c>
      <c r="Z56" s="20">
        <v>35</v>
      </c>
      <c r="AA56" s="20">
        <v>37</v>
      </c>
      <c r="AB56" s="20">
        <v>29</v>
      </c>
      <c r="AC56" s="20">
        <v>0</v>
      </c>
      <c r="AD56" s="20">
        <v>0</v>
      </c>
      <c r="AE56" s="20">
        <v>0</v>
      </c>
      <c r="AF56" s="20">
        <v>0</v>
      </c>
      <c r="AG56" s="20">
        <v>0</v>
      </c>
    </row>
    <row r="57" spans="2:33" x14ac:dyDescent="0.2">
      <c r="B57" s="38" t="s">
        <v>47</v>
      </c>
      <c r="C57" s="44" t="s">
        <v>213</v>
      </c>
      <c r="D57" s="20">
        <f>SUM(D55:D56)</f>
        <v>260</v>
      </c>
      <c r="E57" s="20">
        <f t="shared" ref="E57:G57" si="10">SUM(E55:E56)</f>
        <v>258</v>
      </c>
      <c r="F57" s="20">
        <f>SUM(F55:F56)</f>
        <v>263</v>
      </c>
      <c r="G57" s="20">
        <f t="shared" si="10"/>
        <v>278</v>
      </c>
      <c r="H57" s="20">
        <v>268</v>
      </c>
      <c r="I57" s="20">
        <f>SUM(I55:I56)</f>
        <v>7</v>
      </c>
      <c r="J57" s="20">
        <f>SUM(J55:J56)</f>
        <v>8</v>
      </c>
      <c r="K57" s="20">
        <f>SUM(K55:K56)</f>
        <v>8</v>
      </c>
      <c r="L57" s="20">
        <f>SUM(L55:L56)</f>
        <v>7</v>
      </c>
      <c r="M57" s="20">
        <v>4</v>
      </c>
      <c r="N57" s="20">
        <f>SUM(N55:N56)</f>
        <v>61</v>
      </c>
      <c r="O57" s="20">
        <f>SUM(O55:O56)</f>
        <v>56</v>
      </c>
      <c r="P57" s="20">
        <f>SUM(P55:P56)</f>
        <v>57</v>
      </c>
      <c r="Q57" s="20">
        <f>SUM(Q55:Q56)</f>
        <v>57</v>
      </c>
      <c r="R57" s="20">
        <v>59</v>
      </c>
      <c r="S57" s="20">
        <f>SUM(S55:S56)</f>
        <v>38</v>
      </c>
      <c r="T57" s="20">
        <f>SUM(T55:T56)</f>
        <v>27</v>
      </c>
      <c r="U57" s="20">
        <f>SUM(U55:U56)</f>
        <v>28</v>
      </c>
      <c r="V57" s="20">
        <f>SUM(V55:V56)</f>
        <v>26</v>
      </c>
      <c r="W57" s="20">
        <v>21</v>
      </c>
      <c r="X57" s="20">
        <f>SUM(X55:X56)</f>
        <v>32</v>
      </c>
      <c r="Y57" s="20">
        <f>SUM(Y55:Y56)</f>
        <v>28</v>
      </c>
      <c r="Z57" s="20">
        <f>SUM(Z55:Z56)</f>
        <v>36</v>
      </c>
      <c r="AA57" s="20">
        <f>SUM(AA55:AA56)</f>
        <v>39</v>
      </c>
      <c r="AB57" s="20">
        <v>38</v>
      </c>
      <c r="AC57" s="20">
        <f>SUM(AC55:AC56)</f>
        <v>0</v>
      </c>
      <c r="AD57" s="20">
        <f>SUM(AD55:AD56)</f>
        <v>0</v>
      </c>
      <c r="AE57" s="20">
        <f>SUM(AE55:AE56)</f>
        <v>0</v>
      </c>
      <c r="AF57" s="20">
        <f>SUM(AF55:AF56)</f>
        <v>0</v>
      </c>
      <c r="AG57" s="20">
        <v>0</v>
      </c>
    </row>
    <row r="58" spans="2:33" x14ac:dyDescent="0.2">
      <c r="B58" s="38" t="s">
        <v>48</v>
      </c>
      <c r="C58" s="44" t="s">
        <v>214</v>
      </c>
      <c r="D58" s="20">
        <v>75</v>
      </c>
      <c r="E58" s="20">
        <v>88</v>
      </c>
      <c r="F58" s="20">
        <v>95</v>
      </c>
      <c r="G58" s="20">
        <v>101</v>
      </c>
      <c r="H58" s="20">
        <v>109</v>
      </c>
      <c r="I58" s="20">
        <v>61</v>
      </c>
      <c r="J58" s="20">
        <v>68</v>
      </c>
      <c r="K58" s="20">
        <v>72</v>
      </c>
      <c r="L58" s="20">
        <v>74</v>
      </c>
      <c r="M58" s="20">
        <v>74</v>
      </c>
      <c r="N58" s="20">
        <v>37</v>
      </c>
      <c r="O58" s="20">
        <v>53</v>
      </c>
      <c r="P58" s="20">
        <v>67</v>
      </c>
      <c r="Q58" s="20">
        <v>67</v>
      </c>
      <c r="R58" s="20">
        <v>64</v>
      </c>
      <c r="S58" s="20">
        <v>28</v>
      </c>
      <c r="T58" s="20">
        <v>27</v>
      </c>
      <c r="U58" s="20">
        <v>24</v>
      </c>
      <c r="V58" s="20">
        <v>23</v>
      </c>
      <c r="W58" s="20">
        <v>20</v>
      </c>
      <c r="X58" s="20">
        <v>15</v>
      </c>
      <c r="Y58" s="20">
        <v>13</v>
      </c>
      <c r="Z58" s="20">
        <v>17</v>
      </c>
      <c r="AA58" s="20">
        <v>18</v>
      </c>
      <c r="AB58" s="20">
        <v>23</v>
      </c>
      <c r="AC58" s="20">
        <v>5</v>
      </c>
      <c r="AD58" s="20">
        <v>10</v>
      </c>
      <c r="AE58" s="20">
        <v>7</v>
      </c>
      <c r="AF58" s="20">
        <v>7</v>
      </c>
      <c r="AG58" s="20">
        <v>8</v>
      </c>
    </row>
    <row r="59" spans="2:33" x14ac:dyDescent="0.2">
      <c r="B59" s="38" t="s">
        <v>49</v>
      </c>
      <c r="C59" s="44" t="s">
        <v>215</v>
      </c>
      <c r="D59" s="20">
        <v>73</v>
      </c>
      <c r="E59" s="20">
        <v>74</v>
      </c>
      <c r="F59" s="20">
        <v>85</v>
      </c>
      <c r="G59" s="20">
        <v>85</v>
      </c>
      <c r="H59" s="20">
        <v>81</v>
      </c>
      <c r="I59" s="20">
        <v>133</v>
      </c>
      <c r="J59" s="20">
        <v>126</v>
      </c>
      <c r="K59" s="20">
        <v>132</v>
      </c>
      <c r="L59" s="20">
        <v>132</v>
      </c>
      <c r="M59" s="20">
        <v>119</v>
      </c>
      <c r="N59" s="20">
        <v>121</v>
      </c>
      <c r="O59" s="20">
        <v>192</v>
      </c>
      <c r="P59" s="20">
        <v>206</v>
      </c>
      <c r="Q59" s="20">
        <v>217</v>
      </c>
      <c r="R59" s="20">
        <v>207</v>
      </c>
      <c r="S59" s="20">
        <v>45</v>
      </c>
      <c r="T59" s="20">
        <v>38</v>
      </c>
      <c r="U59" s="20">
        <v>30</v>
      </c>
      <c r="V59" s="20">
        <v>31</v>
      </c>
      <c r="W59" s="20">
        <v>31</v>
      </c>
      <c r="X59" s="20">
        <v>42</v>
      </c>
      <c r="Y59" s="20">
        <v>37</v>
      </c>
      <c r="Z59" s="20">
        <v>37</v>
      </c>
      <c r="AA59" s="20">
        <v>42</v>
      </c>
      <c r="AB59" s="20">
        <v>82</v>
      </c>
      <c r="AC59" s="20">
        <v>31</v>
      </c>
      <c r="AD59" s="20">
        <v>34</v>
      </c>
      <c r="AE59" s="20">
        <v>35</v>
      </c>
      <c r="AF59" s="20">
        <v>35</v>
      </c>
      <c r="AG59" s="20">
        <v>32</v>
      </c>
    </row>
    <row r="60" spans="2:33" x14ac:dyDescent="0.2">
      <c r="B60" s="38" t="s">
        <v>50</v>
      </c>
      <c r="C60" s="44" t="s">
        <v>216</v>
      </c>
      <c r="D60" s="20">
        <f>SUM(D58:D59)</f>
        <v>148</v>
      </c>
      <c r="E60" s="20">
        <f t="shared" ref="E60:G60" si="11">SUM(E58:E59)</f>
        <v>162</v>
      </c>
      <c r="F60" s="20">
        <f>SUM(F58:F59)</f>
        <v>180</v>
      </c>
      <c r="G60" s="20">
        <f t="shared" si="11"/>
        <v>186</v>
      </c>
      <c r="H60" s="20">
        <v>190</v>
      </c>
      <c r="I60" s="20">
        <f>SUM(I58:I59)</f>
        <v>194</v>
      </c>
      <c r="J60" s="20">
        <f>SUM(J58:J59)</f>
        <v>194</v>
      </c>
      <c r="K60" s="20">
        <f>SUM(K58:K59)</f>
        <v>204</v>
      </c>
      <c r="L60" s="20">
        <f>SUM(L58:L59)</f>
        <v>206</v>
      </c>
      <c r="M60" s="20">
        <v>193</v>
      </c>
      <c r="N60" s="20">
        <f>SUM(N58:N59)</f>
        <v>158</v>
      </c>
      <c r="O60" s="20">
        <f>SUM(O58:O59)</f>
        <v>245</v>
      </c>
      <c r="P60" s="20">
        <f>SUM(P58:P59)</f>
        <v>273</v>
      </c>
      <c r="Q60" s="20">
        <f>SUM(Q58:Q59)</f>
        <v>284</v>
      </c>
      <c r="R60" s="20">
        <v>271</v>
      </c>
      <c r="S60" s="20">
        <f>SUM(S58:S59)</f>
        <v>73</v>
      </c>
      <c r="T60" s="20">
        <f>SUM(T58:T59)</f>
        <v>65</v>
      </c>
      <c r="U60" s="20">
        <f>SUM(U58:U59)</f>
        <v>54</v>
      </c>
      <c r="V60" s="20">
        <f>SUM(V58:V59)</f>
        <v>54</v>
      </c>
      <c r="W60" s="20">
        <v>51</v>
      </c>
      <c r="X60" s="20">
        <f>SUM(X58:X59)</f>
        <v>57</v>
      </c>
      <c r="Y60" s="20">
        <f>SUM(Y58:Y59)</f>
        <v>50</v>
      </c>
      <c r="Z60" s="20">
        <f>SUM(Z58:Z59)</f>
        <v>54</v>
      </c>
      <c r="AA60" s="20">
        <f>SUM(AA58:AA59)</f>
        <v>60</v>
      </c>
      <c r="AB60" s="20">
        <v>105</v>
      </c>
      <c r="AC60" s="20">
        <f>SUM(AC58:AC59)</f>
        <v>36</v>
      </c>
      <c r="AD60" s="20">
        <f>SUM(AD58:AD59)</f>
        <v>44</v>
      </c>
      <c r="AE60" s="20">
        <f>SUM(AE58:AE59)</f>
        <v>42</v>
      </c>
      <c r="AF60" s="20">
        <f>SUM(AF58:AF59)</f>
        <v>42</v>
      </c>
      <c r="AG60" s="20">
        <v>40</v>
      </c>
    </row>
    <row r="61" spans="2:33" x14ac:dyDescent="0.2">
      <c r="B61" s="38" t="s">
        <v>51</v>
      </c>
      <c r="C61" s="44" t="s">
        <v>217</v>
      </c>
      <c r="D61" s="20">
        <v>27</v>
      </c>
      <c r="E61" s="20">
        <v>30</v>
      </c>
      <c r="F61" s="20">
        <v>27</v>
      </c>
      <c r="G61" s="20">
        <v>52</v>
      </c>
      <c r="H61" s="20">
        <v>48</v>
      </c>
      <c r="I61" s="20">
        <v>163</v>
      </c>
      <c r="J61" s="20">
        <v>166</v>
      </c>
      <c r="K61" s="20">
        <v>165</v>
      </c>
      <c r="L61" s="20">
        <v>163</v>
      </c>
      <c r="M61" s="20">
        <v>164</v>
      </c>
      <c r="N61" s="20">
        <v>42</v>
      </c>
      <c r="O61" s="20">
        <v>16</v>
      </c>
      <c r="P61" s="20">
        <v>12</v>
      </c>
      <c r="Q61" s="20">
        <v>12</v>
      </c>
      <c r="R61" s="20">
        <v>8</v>
      </c>
      <c r="S61" s="20">
        <v>7</v>
      </c>
      <c r="T61" s="20">
        <v>8</v>
      </c>
      <c r="U61" s="20">
        <v>6</v>
      </c>
      <c r="V61" s="20">
        <v>6</v>
      </c>
      <c r="W61" s="20">
        <v>4</v>
      </c>
      <c r="X61" s="20">
        <v>26</v>
      </c>
      <c r="Y61" s="20">
        <v>27</v>
      </c>
      <c r="Z61" s="20">
        <v>24</v>
      </c>
      <c r="AA61" s="20">
        <v>24</v>
      </c>
      <c r="AB61" s="20">
        <v>25</v>
      </c>
      <c r="AC61" s="20">
        <v>24</v>
      </c>
      <c r="AD61" s="20">
        <v>22</v>
      </c>
      <c r="AE61" s="20">
        <v>23</v>
      </c>
      <c r="AF61" s="20">
        <v>25</v>
      </c>
      <c r="AG61" s="20">
        <v>23</v>
      </c>
    </row>
    <row r="62" spans="2:33" x14ac:dyDescent="0.2">
      <c r="B62" s="38" t="s">
        <v>52</v>
      </c>
      <c r="C62" s="44" t="s">
        <v>218</v>
      </c>
      <c r="D62" s="20">
        <v>36</v>
      </c>
      <c r="E62" s="20">
        <v>37</v>
      </c>
      <c r="F62" s="20">
        <v>38</v>
      </c>
      <c r="G62" s="20">
        <v>45</v>
      </c>
      <c r="H62" s="20">
        <v>43</v>
      </c>
      <c r="I62" s="20">
        <v>22</v>
      </c>
      <c r="J62" s="20">
        <v>23</v>
      </c>
      <c r="K62" s="20">
        <v>23</v>
      </c>
      <c r="L62" s="20">
        <v>23</v>
      </c>
      <c r="M62" s="20">
        <v>24</v>
      </c>
      <c r="N62" s="20">
        <v>108</v>
      </c>
      <c r="O62" s="20">
        <v>22</v>
      </c>
      <c r="P62" s="20">
        <v>12</v>
      </c>
      <c r="Q62" s="20">
        <v>10</v>
      </c>
      <c r="R62" s="20">
        <v>9</v>
      </c>
      <c r="S62" s="20">
        <v>42</v>
      </c>
      <c r="T62" s="20">
        <v>34</v>
      </c>
      <c r="U62" s="20">
        <v>29</v>
      </c>
      <c r="V62" s="20">
        <v>29</v>
      </c>
      <c r="W62" s="20">
        <v>28</v>
      </c>
      <c r="X62" s="20">
        <v>86</v>
      </c>
      <c r="Y62" s="20">
        <v>84</v>
      </c>
      <c r="Z62" s="20">
        <v>97</v>
      </c>
      <c r="AA62" s="20">
        <v>92</v>
      </c>
      <c r="AB62" s="20">
        <v>92</v>
      </c>
      <c r="AC62" s="20">
        <v>56</v>
      </c>
      <c r="AD62" s="20">
        <v>51</v>
      </c>
      <c r="AE62" s="20">
        <v>48</v>
      </c>
      <c r="AF62" s="20">
        <v>43</v>
      </c>
      <c r="AG62" s="20">
        <v>44</v>
      </c>
    </row>
    <row r="63" spans="2:33" x14ac:dyDescent="0.2">
      <c r="B63" s="38" t="s">
        <v>53</v>
      </c>
      <c r="C63" s="44" t="s">
        <v>219</v>
      </c>
      <c r="D63" s="20">
        <f>SUM(D61:D62)</f>
        <v>63</v>
      </c>
      <c r="E63" s="20">
        <f t="shared" ref="E63:G63" si="12">SUM(E61:E62)</f>
        <v>67</v>
      </c>
      <c r="F63" s="20">
        <f>SUM(F61:F62)</f>
        <v>65</v>
      </c>
      <c r="G63" s="20">
        <f t="shared" si="12"/>
        <v>97</v>
      </c>
      <c r="H63" s="20">
        <v>91</v>
      </c>
      <c r="I63" s="20">
        <f>SUM(I61:I62)</f>
        <v>185</v>
      </c>
      <c r="J63" s="20">
        <f>SUM(J61:J62)</f>
        <v>189</v>
      </c>
      <c r="K63" s="20">
        <f>SUM(K61:K62)</f>
        <v>188</v>
      </c>
      <c r="L63" s="20">
        <f>SUM(L61:L62)</f>
        <v>186</v>
      </c>
      <c r="M63" s="20">
        <v>188</v>
      </c>
      <c r="N63" s="20">
        <f>SUM(N61:N62)</f>
        <v>150</v>
      </c>
      <c r="O63" s="20">
        <f>SUM(O61:O62)</f>
        <v>38</v>
      </c>
      <c r="P63" s="20">
        <f>SUM(P61:P62)</f>
        <v>24</v>
      </c>
      <c r="Q63" s="20">
        <f>SUM(Q61:Q62)</f>
        <v>22</v>
      </c>
      <c r="R63" s="20">
        <v>17</v>
      </c>
      <c r="S63" s="20">
        <f>SUM(S61:S62)</f>
        <v>49</v>
      </c>
      <c r="T63" s="20">
        <f>SUM(T61:T62)</f>
        <v>42</v>
      </c>
      <c r="U63" s="20">
        <f>SUM(U61:U62)</f>
        <v>35</v>
      </c>
      <c r="V63" s="20">
        <f>SUM(V61:V62)</f>
        <v>35</v>
      </c>
      <c r="W63" s="20">
        <v>32</v>
      </c>
      <c r="X63" s="20">
        <f>SUM(X61:X62)</f>
        <v>112</v>
      </c>
      <c r="Y63" s="20">
        <f>SUM(Y61:Y62)</f>
        <v>111</v>
      </c>
      <c r="Z63" s="20">
        <f>SUM(Z61:Z62)</f>
        <v>121</v>
      </c>
      <c r="AA63" s="20">
        <f>SUM(AA61:AA62)</f>
        <v>116</v>
      </c>
      <c r="AB63" s="20">
        <v>117</v>
      </c>
      <c r="AC63" s="20">
        <f>SUM(AC61:AC62)</f>
        <v>80</v>
      </c>
      <c r="AD63" s="20">
        <f>SUM(AD61:AD62)</f>
        <v>73</v>
      </c>
      <c r="AE63" s="20">
        <f>SUM(AE61:AE62)</f>
        <v>71</v>
      </c>
      <c r="AF63" s="20">
        <f>SUM(AF61:AF62)</f>
        <v>68</v>
      </c>
      <c r="AG63" s="20">
        <v>67</v>
      </c>
    </row>
    <row r="64" spans="2:33" x14ac:dyDescent="0.2">
      <c r="B64" s="39" t="s">
        <v>6</v>
      </c>
      <c r="C64" s="49" t="s">
        <v>6</v>
      </c>
      <c r="D64" s="22">
        <f>SUM(D51,D54,D57,D60,D63)</f>
        <v>531</v>
      </c>
      <c r="E64" s="22">
        <f t="shared" ref="E64:G64" si="13">SUM(E51,E54,E57,E60,E63)</f>
        <v>595</v>
      </c>
      <c r="F64" s="22">
        <f t="shared" si="13"/>
        <v>621</v>
      </c>
      <c r="G64" s="22">
        <f t="shared" si="13"/>
        <v>675</v>
      </c>
      <c r="H64" s="22">
        <v>669</v>
      </c>
      <c r="I64" s="22">
        <f>SUM(I51,I54,I57,I60,I63)</f>
        <v>424</v>
      </c>
      <c r="J64" s="22">
        <f>SUM(J51,J54,J57,J60,J63)</f>
        <v>447</v>
      </c>
      <c r="K64" s="22">
        <f>SUM(K51,K54,K57,K60,K63)</f>
        <v>457</v>
      </c>
      <c r="L64" s="22">
        <f>SUM(L51,L54,L57,L60,L63)</f>
        <v>462</v>
      </c>
      <c r="M64" s="22">
        <v>455</v>
      </c>
      <c r="N64" s="22">
        <f>SUM(N51,N54,N57,N60,N63)</f>
        <v>407</v>
      </c>
      <c r="O64" s="22">
        <f>SUM(O51,O54,O57,O60,O63)</f>
        <v>377</v>
      </c>
      <c r="P64" s="22">
        <f>SUM(P51,P54,P57,P60,P63)</f>
        <v>396</v>
      </c>
      <c r="Q64" s="22">
        <f>SUM(Q51,Q54,Q57,Q60,Q63)</f>
        <v>404</v>
      </c>
      <c r="R64" s="22">
        <v>388</v>
      </c>
      <c r="S64" s="22">
        <f>SUM(S51,S54,S57,S60,S63)</f>
        <v>178</v>
      </c>
      <c r="T64" s="22">
        <f>SUM(T51,T54,T57,T60,T63)</f>
        <v>146</v>
      </c>
      <c r="U64" s="22">
        <f>SUM(U51,U54,U57,U60,U63)</f>
        <v>129</v>
      </c>
      <c r="V64" s="22">
        <f>SUM(V51,V54,V57,V60,V63)</f>
        <v>128</v>
      </c>
      <c r="W64" s="22">
        <v>117</v>
      </c>
      <c r="X64" s="22">
        <f>SUM(X51,X54,X57,X60,X63)</f>
        <v>242</v>
      </c>
      <c r="Y64" s="22">
        <f>SUM(Y51,Y54,Y57,Y60,Y63)</f>
        <v>228</v>
      </c>
      <c r="Z64" s="22">
        <f>SUM(Z51,Z54,Z57,Z60,Z63)</f>
        <v>252</v>
      </c>
      <c r="AA64" s="22">
        <f>SUM(AA51,AA54,AA57,AA60,AA63)</f>
        <v>260</v>
      </c>
      <c r="AB64" s="22">
        <v>268</v>
      </c>
      <c r="AC64" s="22">
        <f>SUM(AC51,AC54,AC57,AC60,AC63)</f>
        <v>144</v>
      </c>
      <c r="AD64" s="22">
        <f>SUM(AD51,AD54,AD57,AD60,AD63)</f>
        <v>147</v>
      </c>
      <c r="AE64" s="22">
        <f>SUM(AE51,AE54,AE57,AE60,AE63)</f>
        <v>143</v>
      </c>
      <c r="AF64" s="22">
        <f>SUM(AF51,AF54,AF57,AF60,AF63)</f>
        <v>139</v>
      </c>
      <c r="AG64" s="22">
        <v>134</v>
      </c>
    </row>
    <row r="65" spans="2:33" x14ac:dyDescent="0.2">
      <c r="B65" s="38" t="s">
        <v>54</v>
      </c>
      <c r="C65" s="44" t="s">
        <v>220</v>
      </c>
      <c r="D65" s="20">
        <v>38</v>
      </c>
      <c r="E65" s="20">
        <v>38</v>
      </c>
      <c r="F65" s="20">
        <v>28</v>
      </c>
      <c r="G65" s="20">
        <v>31</v>
      </c>
      <c r="H65" s="20">
        <v>23</v>
      </c>
      <c r="I65" s="20">
        <v>13</v>
      </c>
      <c r="J65" s="20">
        <v>12</v>
      </c>
      <c r="K65" s="20">
        <v>10</v>
      </c>
      <c r="L65" s="20">
        <v>12</v>
      </c>
      <c r="M65" s="20">
        <v>8</v>
      </c>
      <c r="N65" s="20">
        <v>23</v>
      </c>
      <c r="O65" s="20">
        <v>25</v>
      </c>
      <c r="P65" s="20">
        <v>28</v>
      </c>
      <c r="Q65" s="20">
        <v>23</v>
      </c>
      <c r="R65" s="20">
        <v>18</v>
      </c>
      <c r="S65" s="20">
        <v>15</v>
      </c>
      <c r="T65" s="20">
        <v>14</v>
      </c>
      <c r="U65" s="20">
        <v>7</v>
      </c>
      <c r="V65" s="20">
        <v>5</v>
      </c>
      <c r="W65" s="20">
        <v>4</v>
      </c>
      <c r="X65" s="20">
        <v>8</v>
      </c>
      <c r="Y65" s="20">
        <v>7</v>
      </c>
      <c r="Z65" s="20">
        <v>13</v>
      </c>
      <c r="AA65" s="20">
        <v>14</v>
      </c>
      <c r="AB65" s="20">
        <v>18</v>
      </c>
      <c r="AC65" s="20">
        <v>17</v>
      </c>
      <c r="AD65" s="20">
        <v>16</v>
      </c>
      <c r="AE65" s="20">
        <v>17</v>
      </c>
      <c r="AF65" s="20">
        <v>14</v>
      </c>
      <c r="AG65" s="20">
        <v>9</v>
      </c>
    </row>
    <row r="66" spans="2:33" x14ac:dyDescent="0.2">
      <c r="B66" s="38" t="s">
        <v>55</v>
      </c>
      <c r="C66" s="44" t="s">
        <v>221</v>
      </c>
      <c r="D66" s="20">
        <v>36</v>
      </c>
      <c r="E66" s="20">
        <v>33</v>
      </c>
      <c r="F66" s="20">
        <v>19</v>
      </c>
      <c r="G66" s="20">
        <v>21</v>
      </c>
      <c r="H66" s="20">
        <v>16</v>
      </c>
      <c r="I66" s="20">
        <v>18</v>
      </c>
      <c r="J66" s="20">
        <v>13</v>
      </c>
      <c r="K66" s="20">
        <v>16</v>
      </c>
      <c r="L66" s="20">
        <v>19</v>
      </c>
      <c r="M66" s="20">
        <v>10</v>
      </c>
      <c r="N66" s="20">
        <v>39</v>
      </c>
      <c r="O66" s="20">
        <v>45</v>
      </c>
      <c r="P66" s="20">
        <v>42</v>
      </c>
      <c r="Q66" s="20">
        <v>39</v>
      </c>
      <c r="R66" s="20">
        <v>23</v>
      </c>
      <c r="S66" s="20">
        <v>33</v>
      </c>
      <c r="T66" s="20">
        <v>25</v>
      </c>
      <c r="U66" s="20">
        <v>14</v>
      </c>
      <c r="V66" s="20">
        <v>7</v>
      </c>
      <c r="W66" s="20">
        <v>5</v>
      </c>
      <c r="X66" s="20">
        <v>39</v>
      </c>
      <c r="Y66" s="20">
        <v>27</v>
      </c>
      <c r="Z66" s="20">
        <v>43</v>
      </c>
      <c r="AA66" s="20">
        <v>39</v>
      </c>
      <c r="AB66" s="20">
        <v>29</v>
      </c>
      <c r="AC66" s="20">
        <v>17</v>
      </c>
      <c r="AD66" s="20">
        <v>16</v>
      </c>
      <c r="AE66" s="20">
        <v>16</v>
      </c>
      <c r="AF66" s="20">
        <v>11</v>
      </c>
      <c r="AG66" s="20">
        <v>8</v>
      </c>
    </row>
    <row r="67" spans="2:33" x14ac:dyDescent="0.2">
      <c r="B67" s="38" t="s">
        <v>56</v>
      </c>
      <c r="C67" s="44" t="s">
        <v>222</v>
      </c>
      <c r="D67" s="20">
        <f>SUM(D65:D66)</f>
        <v>74</v>
      </c>
      <c r="E67" s="20">
        <f t="shared" ref="E67:G67" si="14">SUM(E65:E66)</f>
        <v>71</v>
      </c>
      <c r="F67" s="20">
        <f t="shared" si="14"/>
        <v>47</v>
      </c>
      <c r="G67" s="20">
        <f t="shared" si="14"/>
        <v>52</v>
      </c>
      <c r="H67" s="20">
        <v>39</v>
      </c>
      <c r="I67" s="20">
        <f>SUM(I65:I66)</f>
        <v>31</v>
      </c>
      <c r="J67" s="20">
        <f>SUM(J65:J66)</f>
        <v>25</v>
      </c>
      <c r="K67" s="20">
        <f>SUM(K65:K66)</f>
        <v>26</v>
      </c>
      <c r="L67" s="20">
        <f>SUM(L65:L66)</f>
        <v>31</v>
      </c>
      <c r="M67" s="20">
        <v>18</v>
      </c>
      <c r="N67" s="20">
        <f>SUM(N65:N66)</f>
        <v>62</v>
      </c>
      <c r="O67" s="20">
        <f>SUM(O65:O66)</f>
        <v>70</v>
      </c>
      <c r="P67" s="20">
        <f>SUM(P65:P66)</f>
        <v>70</v>
      </c>
      <c r="Q67" s="20">
        <f>SUM(Q65:Q66)</f>
        <v>62</v>
      </c>
      <c r="R67" s="20">
        <v>41</v>
      </c>
      <c r="S67" s="20">
        <f>SUM(S65:S66)</f>
        <v>48</v>
      </c>
      <c r="T67" s="20">
        <f>SUM(T65:T66)</f>
        <v>39</v>
      </c>
      <c r="U67" s="20">
        <f>SUM(U65:U66)</f>
        <v>21</v>
      </c>
      <c r="V67" s="20">
        <f>SUM(V65:V66)</f>
        <v>12</v>
      </c>
      <c r="W67" s="20">
        <v>9</v>
      </c>
      <c r="X67" s="20">
        <f>SUM(X65:X66)</f>
        <v>47</v>
      </c>
      <c r="Y67" s="20">
        <f>SUM(Y65:Y66)</f>
        <v>34</v>
      </c>
      <c r="Z67" s="20">
        <f>SUM(Z65:Z66)</f>
        <v>56</v>
      </c>
      <c r="AA67" s="20">
        <f>SUM(AA65:AA66)</f>
        <v>53</v>
      </c>
      <c r="AB67" s="20">
        <v>47</v>
      </c>
      <c r="AC67" s="20">
        <f>SUM(AC65:AC66)</f>
        <v>34</v>
      </c>
      <c r="AD67" s="20">
        <f>SUM(AD65:AD66)</f>
        <v>32</v>
      </c>
      <c r="AE67" s="20">
        <f>SUM(AE65:AE66)</f>
        <v>33</v>
      </c>
      <c r="AF67" s="20">
        <f>SUM(AF65:AF66)</f>
        <v>25</v>
      </c>
      <c r="AG67" s="20">
        <v>17</v>
      </c>
    </row>
    <row r="68" spans="2:33" x14ac:dyDescent="0.2">
      <c r="B68" s="38" t="s">
        <v>57</v>
      </c>
      <c r="C68" s="44" t="s">
        <v>223</v>
      </c>
      <c r="D68" s="20">
        <v>123</v>
      </c>
      <c r="E68" s="20">
        <v>144</v>
      </c>
      <c r="F68" s="20">
        <v>158</v>
      </c>
      <c r="G68" s="20">
        <v>176</v>
      </c>
      <c r="H68" s="20">
        <v>157</v>
      </c>
      <c r="I68" s="20">
        <v>40</v>
      </c>
      <c r="J68" s="20">
        <v>42</v>
      </c>
      <c r="K68" s="20">
        <v>47</v>
      </c>
      <c r="L68" s="20">
        <v>46</v>
      </c>
      <c r="M68" s="20">
        <v>50</v>
      </c>
      <c r="N68" s="20">
        <v>49</v>
      </c>
      <c r="O68" s="20">
        <v>42</v>
      </c>
      <c r="P68" s="20">
        <v>48</v>
      </c>
      <c r="Q68" s="20">
        <v>49</v>
      </c>
      <c r="R68" s="20">
        <v>44</v>
      </c>
      <c r="S68" s="20">
        <v>27</v>
      </c>
      <c r="T68" s="20">
        <v>28</v>
      </c>
      <c r="U68" s="20">
        <v>30</v>
      </c>
      <c r="V68" s="20">
        <v>22</v>
      </c>
      <c r="W68" s="20">
        <v>20</v>
      </c>
      <c r="X68" s="20">
        <v>9</v>
      </c>
      <c r="Y68" s="20">
        <v>7</v>
      </c>
      <c r="Z68" s="20">
        <v>6</v>
      </c>
      <c r="AA68" s="20">
        <v>7</v>
      </c>
      <c r="AB68" s="20">
        <v>9</v>
      </c>
      <c r="AC68" s="20">
        <v>14</v>
      </c>
      <c r="AD68" s="20">
        <v>20</v>
      </c>
      <c r="AE68" s="20">
        <v>19</v>
      </c>
      <c r="AF68" s="20">
        <v>21</v>
      </c>
      <c r="AG68" s="20">
        <v>24</v>
      </c>
    </row>
    <row r="69" spans="2:33" x14ac:dyDescent="0.2">
      <c r="B69" s="38" t="s">
        <v>58</v>
      </c>
      <c r="C69" s="44" t="s">
        <v>224</v>
      </c>
      <c r="D69" s="20">
        <v>154</v>
      </c>
      <c r="E69" s="20">
        <v>169</v>
      </c>
      <c r="F69" s="20">
        <v>179</v>
      </c>
      <c r="G69" s="20">
        <v>181</v>
      </c>
      <c r="H69" s="20">
        <v>152</v>
      </c>
      <c r="I69" s="20">
        <v>130</v>
      </c>
      <c r="J69" s="20">
        <v>114</v>
      </c>
      <c r="K69" s="20">
        <v>101</v>
      </c>
      <c r="L69" s="20">
        <v>95</v>
      </c>
      <c r="M69" s="20">
        <v>72</v>
      </c>
      <c r="N69" s="20">
        <v>153</v>
      </c>
      <c r="O69" s="20">
        <v>140</v>
      </c>
      <c r="P69" s="20">
        <v>144</v>
      </c>
      <c r="Q69" s="20">
        <v>149</v>
      </c>
      <c r="R69" s="20">
        <v>140</v>
      </c>
      <c r="S69" s="20">
        <v>62</v>
      </c>
      <c r="T69" s="20">
        <v>46</v>
      </c>
      <c r="U69" s="20">
        <v>41</v>
      </c>
      <c r="V69" s="20">
        <v>43</v>
      </c>
      <c r="W69" s="20">
        <v>38</v>
      </c>
      <c r="X69" s="20">
        <v>48</v>
      </c>
      <c r="Y69" s="20">
        <v>47</v>
      </c>
      <c r="Z69" s="20">
        <v>51</v>
      </c>
      <c r="AA69" s="20">
        <v>57</v>
      </c>
      <c r="AB69" s="20">
        <v>70</v>
      </c>
      <c r="AC69" s="20">
        <v>48</v>
      </c>
      <c r="AD69" s="20">
        <v>50</v>
      </c>
      <c r="AE69" s="20">
        <v>46</v>
      </c>
      <c r="AF69" s="20">
        <v>44</v>
      </c>
      <c r="AG69" s="20">
        <v>38</v>
      </c>
    </row>
    <row r="70" spans="2:33" x14ac:dyDescent="0.2">
      <c r="B70" s="38" t="s">
        <v>59</v>
      </c>
      <c r="C70" s="44" t="s">
        <v>225</v>
      </c>
      <c r="D70" s="20">
        <f>SUM(D68:D69)</f>
        <v>277</v>
      </c>
      <c r="E70" s="20">
        <f t="shared" ref="E70:G70" si="15">SUM(E68:E69)</f>
        <v>313</v>
      </c>
      <c r="F70" s="20">
        <f t="shared" si="15"/>
        <v>337</v>
      </c>
      <c r="G70" s="20">
        <f t="shared" si="15"/>
        <v>357</v>
      </c>
      <c r="H70" s="20">
        <v>309</v>
      </c>
      <c r="I70" s="20">
        <f>SUM(I68:I69)</f>
        <v>170</v>
      </c>
      <c r="J70" s="20">
        <f>SUM(J68:J69)</f>
        <v>156</v>
      </c>
      <c r="K70" s="20">
        <f>SUM(K68:K69)</f>
        <v>148</v>
      </c>
      <c r="L70" s="20">
        <f>SUM(L68:L69)</f>
        <v>141</v>
      </c>
      <c r="M70" s="20">
        <v>122</v>
      </c>
      <c r="N70" s="20">
        <f>SUM(N68:N69)</f>
        <v>202</v>
      </c>
      <c r="O70" s="20">
        <f>SUM(O68:O69)</f>
        <v>182</v>
      </c>
      <c r="P70" s="20">
        <f>SUM(P68:P69)</f>
        <v>192</v>
      </c>
      <c r="Q70" s="20">
        <f>SUM(Q68:Q69)</f>
        <v>198</v>
      </c>
      <c r="R70" s="20">
        <v>184</v>
      </c>
      <c r="S70" s="20">
        <f>SUM(S68:S69)</f>
        <v>89</v>
      </c>
      <c r="T70" s="20">
        <f>SUM(T68:T69)</f>
        <v>74</v>
      </c>
      <c r="U70" s="20">
        <f>SUM(U68:U69)</f>
        <v>71</v>
      </c>
      <c r="V70" s="20">
        <f>SUM(V68:V69)</f>
        <v>65</v>
      </c>
      <c r="W70" s="20">
        <v>58</v>
      </c>
      <c r="X70" s="20">
        <f>SUM(X68:X69)</f>
        <v>57</v>
      </c>
      <c r="Y70" s="20">
        <f>SUM(Y68:Y69)</f>
        <v>54</v>
      </c>
      <c r="Z70" s="20">
        <f>SUM(Z68:Z69)</f>
        <v>57</v>
      </c>
      <c r="AA70" s="20">
        <f>SUM(AA68:AA69)</f>
        <v>64</v>
      </c>
      <c r="AB70" s="20">
        <v>79</v>
      </c>
      <c r="AC70" s="20">
        <f>SUM(AC68:AC69)</f>
        <v>62</v>
      </c>
      <c r="AD70" s="20">
        <f>SUM(AD68:AD69)</f>
        <v>70</v>
      </c>
      <c r="AE70" s="20">
        <f>SUM(AE68:AE69)</f>
        <v>65</v>
      </c>
      <c r="AF70" s="20">
        <f>SUM(AF68:AF69)</f>
        <v>65</v>
      </c>
      <c r="AG70" s="20">
        <v>62</v>
      </c>
    </row>
    <row r="71" spans="2:33" x14ac:dyDescent="0.2">
      <c r="B71" s="38" t="s">
        <v>60</v>
      </c>
      <c r="C71" s="44" t="s">
        <v>226</v>
      </c>
      <c r="D71" s="20">
        <v>35</v>
      </c>
      <c r="E71" s="20">
        <v>48</v>
      </c>
      <c r="F71" s="20">
        <v>62</v>
      </c>
      <c r="G71" s="20">
        <v>79</v>
      </c>
      <c r="H71" s="20">
        <v>103</v>
      </c>
      <c r="I71" s="20">
        <v>31</v>
      </c>
      <c r="J71" s="20">
        <v>43</v>
      </c>
      <c r="K71" s="20">
        <v>40</v>
      </c>
      <c r="L71" s="20">
        <v>44</v>
      </c>
      <c r="M71" s="20">
        <v>44</v>
      </c>
      <c r="N71" s="20">
        <v>32</v>
      </c>
      <c r="O71" s="20">
        <v>26</v>
      </c>
      <c r="P71" s="20">
        <v>27</v>
      </c>
      <c r="Q71" s="20">
        <v>31</v>
      </c>
      <c r="R71" s="20">
        <v>36</v>
      </c>
      <c r="S71" s="20">
        <v>8</v>
      </c>
      <c r="T71" s="20">
        <v>5</v>
      </c>
      <c r="U71" s="20">
        <v>5</v>
      </c>
      <c r="V71" s="20">
        <v>13</v>
      </c>
      <c r="W71" s="20">
        <v>10</v>
      </c>
      <c r="X71" s="20">
        <v>12</v>
      </c>
      <c r="Y71" s="20">
        <v>11</v>
      </c>
      <c r="Z71" s="20">
        <v>11</v>
      </c>
      <c r="AA71" s="20">
        <v>14</v>
      </c>
      <c r="AB71" s="20">
        <v>12</v>
      </c>
      <c r="AC71" s="20">
        <v>2</v>
      </c>
      <c r="AD71" s="20">
        <v>3</v>
      </c>
      <c r="AE71" s="20">
        <v>4</v>
      </c>
      <c r="AF71" s="20">
        <v>8</v>
      </c>
      <c r="AG71" s="20">
        <v>7</v>
      </c>
    </row>
    <row r="72" spans="2:33" x14ac:dyDescent="0.2">
      <c r="B72" s="38" t="s">
        <v>61</v>
      </c>
      <c r="C72" s="44" t="s">
        <v>227</v>
      </c>
      <c r="D72" s="20">
        <v>77</v>
      </c>
      <c r="E72" s="20">
        <v>86</v>
      </c>
      <c r="F72" s="20">
        <v>98</v>
      </c>
      <c r="G72" s="20">
        <v>116</v>
      </c>
      <c r="H72" s="20">
        <v>134</v>
      </c>
      <c r="I72" s="20">
        <v>118</v>
      </c>
      <c r="J72" s="20">
        <v>128</v>
      </c>
      <c r="K72" s="20">
        <v>133</v>
      </c>
      <c r="L72" s="20">
        <v>133</v>
      </c>
      <c r="M72" s="20">
        <v>139</v>
      </c>
      <c r="N72" s="20">
        <v>80</v>
      </c>
      <c r="O72" s="20">
        <v>77</v>
      </c>
      <c r="P72" s="20">
        <v>84</v>
      </c>
      <c r="Q72" s="20">
        <v>90</v>
      </c>
      <c r="R72" s="20">
        <v>104</v>
      </c>
      <c r="S72" s="20">
        <v>25</v>
      </c>
      <c r="T72" s="20">
        <v>19</v>
      </c>
      <c r="U72" s="20">
        <v>21</v>
      </c>
      <c r="V72" s="20">
        <v>26</v>
      </c>
      <c r="W72" s="20">
        <v>28</v>
      </c>
      <c r="X72" s="20">
        <v>35</v>
      </c>
      <c r="Y72" s="20">
        <v>36</v>
      </c>
      <c r="Z72" s="20">
        <v>36</v>
      </c>
      <c r="AA72" s="20">
        <v>39</v>
      </c>
      <c r="AB72" s="20">
        <v>40</v>
      </c>
      <c r="AC72" s="20">
        <v>37</v>
      </c>
      <c r="AD72" s="20">
        <v>32</v>
      </c>
      <c r="AE72" s="20">
        <v>32</v>
      </c>
      <c r="AF72" s="20">
        <v>33</v>
      </c>
      <c r="AG72" s="20">
        <v>37</v>
      </c>
    </row>
    <row r="73" spans="2:33" x14ac:dyDescent="0.2">
      <c r="B73" s="38" t="s">
        <v>62</v>
      </c>
      <c r="C73" s="44" t="s">
        <v>228</v>
      </c>
      <c r="D73" s="20">
        <f>SUM(D71:D72)</f>
        <v>112</v>
      </c>
      <c r="E73" s="20">
        <f t="shared" ref="E73:G73" si="16">SUM(E71:E72)</f>
        <v>134</v>
      </c>
      <c r="F73" s="20">
        <f t="shared" si="16"/>
        <v>160</v>
      </c>
      <c r="G73" s="20">
        <f t="shared" si="16"/>
        <v>195</v>
      </c>
      <c r="H73" s="20">
        <v>237</v>
      </c>
      <c r="I73" s="20">
        <f>SUM(I71:I72)</f>
        <v>149</v>
      </c>
      <c r="J73" s="20">
        <f>SUM(J71:J72)</f>
        <v>171</v>
      </c>
      <c r="K73" s="20">
        <f>SUM(K71:K72)</f>
        <v>173</v>
      </c>
      <c r="L73" s="20">
        <f>SUM(L71:L72)</f>
        <v>177</v>
      </c>
      <c r="M73" s="20">
        <v>183</v>
      </c>
      <c r="N73" s="20">
        <f>SUM(N71:N72)</f>
        <v>112</v>
      </c>
      <c r="O73" s="20">
        <f>SUM(O71:O72)</f>
        <v>103</v>
      </c>
      <c r="P73" s="20">
        <f>SUM(P71:P72)</f>
        <v>111</v>
      </c>
      <c r="Q73" s="20">
        <f>SUM(Q71:Q72)</f>
        <v>121</v>
      </c>
      <c r="R73" s="20">
        <v>140</v>
      </c>
      <c r="S73" s="20">
        <f>SUM(S71:S72)</f>
        <v>33</v>
      </c>
      <c r="T73" s="20">
        <f>SUM(T71:T72)</f>
        <v>24</v>
      </c>
      <c r="U73" s="20">
        <f>SUM(U71:U72)</f>
        <v>26</v>
      </c>
      <c r="V73" s="20">
        <f>SUM(V71:V72)</f>
        <v>39</v>
      </c>
      <c r="W73" s="20">
        <v>38</v>
      </c>
      <c r="X73" s="20">
        <f>SUM(X71:X72)</f>
        <v>47</v>
      </c>
      <c r="Y73" s="20">
        <f>SUM(Y71:Y72)</f>
        <v>47</v>
      </c>
      <c r="Z73" s="20">
        <f>SUM(Z71:Z72)</f>
        <v>47</v>
      </c>
      <c r="AA73" s="20">
        <f>SUM(AA71:AA72)</f>
        <v>53</v>
      </c>
      <c r="AB73" s="20">
        <v>52</v>
      </c>
      <c r="AC73" s="20">
        <f>SUM(AC71:AC72)</f>
        <v>39</v>
      </c>
      <c r="AD73" s="20">
        <f>SUM(AD71:AD72)</f>
        <v>35</v>
      </c>
      <c r="AE73" s="20">
        <f>SUM(AE71:AE72)</f>
        <v>36</v>
      </c>
      <c r="AF73" s="20">
        <f>SUM(AF71:AF72)</f>
        <v>41</v>
      </c>
      <c r="AG73" s="20">
        <v>44</v>
      </c>
    </row>
    <row r="74" spans="2:33" x14ac:dyDescent="0.2">
      <c r="B74" s="38" t="s">
        <v>63</v>
      </c>
      <c r="C74" s="44" t="s">
        <v>229</v>
      </c>
      <c r="D74" s="20">
        <v>22</v>
      </c>
      <c r="E74" s="20">
        <v>23</v>
      </c>
      <c r="F74" s="20">
        <v>24</v>
      </c>
      <c r="G74" s="20">
        <v>23</v>
      </c>
      <c r="H74" s="20">
        <v>26</v>
      </c>
      <c r="I74" s="20">
        <v>11</v>
      </c>
      <c r="J74" s="20">
        <v>12</v>
      </c>
      <c r="K74" s="20">
        <v>17</v>
      </c>
      <c r="L74" s="20">
        <v>17</v>
      </c>
      <c r="M74" s="20">
        <v>19</v>
      </c>
      <c r="N74" s="20">
        <v>4</v>
      </c>
      <c r="O74" s="20">
        <v>4</v>
      </c>
      <c r="P74" s="20">
        <v>4</v>
      </c>
      <c r="Q74" s="20">
        <v>4</v>
      </c>
      <c r="R74" s="20">
        <v>3</v>
      </c>
      <c r="S74" s="20">
        <v>0</v>
      </c>
      <c r="T74" s="20">
        <v>0</v>
      </c>
      <c r="U74" s="20">
        <v>0</v>
      </c>
      <c r="V74" s="20">
        <v>1</v>
      </c>
      <c r="W74" s="20">
        <v>1</v>
      </c>
      <c r="X74" s="20">
        <v>10</v>
      </c>
      <c r="Y74" s="20">
        <v>12</v>
      </c>
      <c r="Z74" s="20">
        <v>12</v>
      </c>
      <c r="AA74" s="20">
        <v>11</v>
      </c>
      <c r="AB74" s="20">
        <v>13</v>
      </c>
      <c r="AC74" s="20">
        <v>0</v>
      </c>
      <c r="AD74" s="20">
        <v>0</v>
      </c>
      <c r="AE74" s="20">
        <v>0</v>
      </c>
      <c r="AF74" s="20">
        <v>0</v>
      </c>
      <c r="AG74" s="20">
        <v>0</v>
      </c>
    </row>
    <row r="75" spans="2:33" x14ac:dyDescent="0.2">
      <c r="B75" s="38" t="s">
        <v>64</v>
      </c>
      <c r="C75" s="44" t="s">
        <v>230</v>
      </c>
      <c r="D75" s="20">
        <v>37</v>
      </c>
      <c r="E75" s="20">
        <v>41</v>
      </c>
      <c r="F75" s="20">
        <v>43</v>
      </c>
      <c r="G75" s="20">
        <v>39</v>
      </c>
      <c r="H75" s="20">
        <v>49</v>
      </c>
      <c r="I75" s="20">
        <v>56</v>
      </c>
      <c r="J75" s="20">
        <v>70</v>
      </c>
      <c r="K75" s="20">
        <v>78</v>
      </c>
      <c r="L75" s="20">
        <v>83</v>
      </c>
      <c r="M75" s="20">
        <v>91</v>
      </c>
      <c r="N75" s="20">
        <v>23</v>
      </c>
      <c r="O75" s="20">
        <v>14</v>
      </c>
      <c r="P75" s="20">
        <v>17</v>
      </c>
      <c r="Q75" s="20">
        <v>18</v>
      </c>
      <c r="R75" s="20">
        <v>15</v>
      </c>
      <c r="S75" s="20">
        <v>8</v>
      </c>
      <c r="T75" s="20">
        <v>8</v>
      </c>
      <c r="U75" s="20">
        <v>10</v>
      </c>
      <c r="V75" s="20">
        <v>10</v>
      </c>
      <c r="W75" s="20">
        <v>8</v>
      </c>
      <c r="X75" s="20">
        <v>44</v>
      </c>
      <c r="Y75" s="20">
        <v>44</v>
      </c>
      <c r="Z75" s="20">
        <v>41</v>
      </c>
      <c r="AA75" s="20">
        <v>39</v>
      </c>
      <c r="AB75" s="20">
        <v>34</v>
      </c>
      <c r="AC75" s="20">
        <v>8</v>
      </c>
      <c r="AD75" s="20">
        <v>7</v>
      </c>
      <c r="AE75" s="20">
        <v>6</v>
      </c>
      <c r="AF75" s="20">
        <v>5</v>
      </c>
      <c r="AG75" s="20">
        <v>9</v>
      </c>
    </row>
    <row r="76" spans="2:33" x14ac:dyDescent="0.2">
      <c r="B76" s="38" t="s">
        <v>65</v>
      </c>
      <c r="C76" s="44" t="s">
        <v>231</v>
      </c>
      <c r="D76" s="20">
        <f>SUM(D74:D75)</f>
        <v>59</v>
      </c>
      <c r="E76" s="20">
        <f t="shared" ref="E76:G76" si="17">SUM(E74:E75)</f>
        <v>64</v>
      </c>
      <c r="F76" s="20">
        <f t="shared" si="17"/>
        <v>67</v>
      </c>
      <c r="G76" s="20">
        <f t="shared" si="17"/>
        <v>62</v>
      </c>
      <c r="H76" s="20">
        <v>75</v>
      </c>
      <c r="I76" s="20">
        <f>SUM(I74:I75)</f>
        <v>67</v>
      </c>
      <c r="J76" s="20">
        <f>SUM(J74:J75)</f>
        <v>82</v>
      </c>
      <c r="K76" s="20">
        <f>SUM(K74:K75)</f>
        <v>95</v>
      </c>
      <c r="L76" s="20">
        <f>SUM(L74:L75)</f>
        <v>100</v>
      </c>
      <c r="M76" s="20">
        <v>110</v>
      </c>
      <c r="N76" s="20">
        <f>SUM(N74:N75)</f>
        <v>27</v>
      </c>
      <c r="O76" s="20">
        <f>SUM(O74:O75)</f>
        <v>18</v>
      </c>
      <c r="P76" s="20">
        <f>SUM(P74:P75)</f>
        <v>21</v>
      </c>
      <c r="Q76" s="20">
        <f>SUM(Q74:Q75)</f>
        <v>22</v>
      </c>
      <c r="R76" s="20">
        <v>18</v>
      </c>
      <c r="S76" s="20">
        <f>SUM(S74:S75)</f>
        <v>8</v>
      </c>
      <c r="T76" s="20">
        <f>SUM(T74:T75)</f>
        <v>8</v>
      </c>
      <c r="U76" s="20">
        <f>SUM(U74:U75)</f>
        <v>10</v>
      </c>
      <c r="V76" s="20">
        <f>SUM(V74:V75)</f>
        <v>11</v>
      </c>
      <c r="W76" s="20">
        <v>9</v>
      </c>
      <c r="X76" s="20">
        <f>SUM(X74:X75)</f>
        <v>54</v>
      </c>
      <c r="Y76" s="20">
        <f>SUM(Y74:Y75)</f>
        <v>56</v>
      </c>
      <c r="Z76" s="20">
        <f>SUM(Z74:Z75)</f>
        <v>53</v>
      </c>
      <c r="AA76" s="20">
        <f>SUM(AA74:AA75)</f>
        <v>50</v>
      </c>
      <c r="AB76" s="20">
        <v>47</v>
      </c>
      <c r="AC76" s="20">
        <f>SUM(AC74:AC75)</f>
        <v>8</v>
      </c>
      <c r="AD76" s="20">
        <f>SUM(AD74:AD75)</f>
        <v>7</v>
      </c>
      <c r="AE76" s="20">
        <f>SUM(AE74:AE75)</f>
        <v>6</v>
      </c>
      <c r="AF76" s="20">
        <f>SUM(AF74:AF75)</f>
        <v>5</v>
      </c>
      <c r="AG76" s="20">
        <v>9</v>
      </c>
    </row>
    <row r="77" spans="2:33" x14ac:dyDescent="0.2">
      <c r="B77" s="38" t="s">
        <v>66</v>
      </c>
      <c r="C77" s="44" t="s">
        <v>232</v>
      </c>
      <c r="D77" s="20">
        <v>2</v>
      </c>
      <c r="E77" s="20">
        <v>3</v>
      </c>
      <c r="F77" s="20">
        <v>2</v>
      </c>
      <c r="G77" s="20">
        <v>3</v>
      </c>
      <c r="H77" s="20">
        <v>2</v>
      </c>
      <c r="I77" s="20">
        <v>1</v>
      </c>
      <c r="J77" s="20">
        <v>3</v>
      </c>
      <c r="K77" s="20">
        <v>3</v>
      </c>
      <c r="L77" s="20">
        <v>3</v>
      </c>
      <c r="M77" s="20">
        <v>5</v>
      </c>
      <c r="N77" s="20">
        <v>1</v>
      </c>
      <c r="O77" s="20">
        <v>1</v>
      </c>
      <c r="P77" s="20">
        <v>0</v>
      </c>
      <c r="Q77" s="20">
        <v>0</v>
      </c>
      <c r="R77" s="20">
        <v>0</v>
      </c>
      <c r="S77" s="20">
        <v>0</v>
      </c>
      <c r="T77" s="20">
        <v>0</v>
      </c>
      <c r="U77" s="20">
        <v>0</v>
      </c>
      <c r="V77" s="20">
        <v>0</v>
      </c>
      <c r="W77" s="20">
        <v>0</v>
      </c>
      <c r="X77" s="20">
        <v>10</v>
      </c>
      <c r="Y77" s="20">
        <v>9</v>
      </c>
      <c r="Z77" s="20">
        <v>7</v>
      </c>
      <c r="AA77" s="20">
        <v>8</v>
      </c>
      <c r="AB77" s="20">
        <v>7</v>
      </c>
      <c r="AC77" s="20">
        <v>0</v>
      </c>
      <c r="AD77" s="20">
        <v>0</v>
      </c>
      <c r="AE77" s="20">
        <v>0</v>
      </c>
      <c r="AF77" s="20">
        <v>0</v>
      </c>
      <c r="AG77" s="20">
        <v>0</v>
      </c>
    </row>
    <row r="78" spans="2:33" x14ac:dyDescent="0.2">
      <c r="B78" s="38" t="s">
        <v>67</v>
      </c>
      <c r="C78" s="44" t="s">
        <v>233</v>
      </c>
      <c r="D78" s="20">
        <v>7</v>
      </c>
      <c r="E78" s="20">
        <v>10</v>
      </c>
      <c r="F78" s="20">
        <v>8</v>
      </c>
      <c r="G78" s="20">
        <v>6</v>
      </c>
      <c r="H78" s="20">
        <v>7</v>
      </c>
      <c r="I78" s="20">
        <v>6</v>
      </c>
      <c r="J78" s="20">
        <v>10</v>
      </c>
      <c r="K78" s="20">
        <v>12</v>
      </c>
      <c r="L78" s="20">
        <v>10</v>
      </c>
      <c r="M78" s="20">
        <v>17</v>
      </c>
      <c r="N78" s="20">
        <v>3</v>
      </c>
      <c r="O78" s="20">
        <v>3</v>
      </c>
      <c r="P78" s="20">
        <v>2</v>
      </c>
      <c r="Q78" s="20">
        <v>1</v>
      </c>
      <c r="R78" s="20">
        <v>5</v>
      </c>
      <c r="S78" s="20">
        <v>0</v>
      </c>
      <c r="T78" s="20">
        <v>1</v>
      </c>
      <c r="U78" s="20">
        <v>1</v>
      </c>
      <c r="V78" s="20">
        <v>1</v>
      </c>
      <c r="W78" s="20">
        <v>3</v>
      </c>
      <c r="X78" s="20">
        <v>27</v>
      </c>
      <c r="Y78" s="20">
        <v>28</v>
      </c>
      <c r="Z78" s="20">
        <v>32</v>
      </c>
      <c r="AA78" s="20">
        <v>32</v>
      </c>
      <c r="AB78" s="20">
        <v>36</v>
      </c>
      <c r="AC78" s="20">
        <v>1</v>
      </c>
      <c r="AD78" s="20">
        <v>3</v>
      </c>
      <c r="AE78" s="20">
        <v>3</v>
      </c>
      <c r="AF78" s="20">
        <v>3</v>
      </c>
      <c r="AG78" s="20">
        <v>2</v>
      </c>
    </row>
    <row r="79" spans="2:33" x14ac:dyDescent="0.2">
      <c r="B79" s="38" t="s">
        <v>68</v>
      </c>
      <c r="C79" s="44" t="s">
        <v>234</v>
      </c>
      <c r="D79" s="20">
        <f>SUM(D77:D78)</f>
        <v>9</v>
      </c>
      <c r="E79" s="20">
        <f t="shared" ref="E79:G79" si="18">SUM(E77:E78)</f>
        <v>13</v>
      </c>
      <c r="F79" s="20">
        <f t="shared" si="18"/>
        <v>10</v>
      </c>
      <c r="G79" s="20">
        <f t="shared" si="18"/>
        <v>9</v>
      </c>
      <c r="H79" s="20">
        <v>9</v>
      </c>
      <c r="I79" s="20">
        <f>SUM(I77:I78)</f>
        <v>7</v>
      </c>
      <c r="J79" s="20">
        <f>SUM(J77:J78)</f>
        <v>13</v>
      </c>
      <c r="K79" s="20">
        <f>SUM(K77:K78)</f>
        <v>15</v>
      </c>
      <c r="L79" s="20">
        <f>SUM(L77:L78)</f>
        <v>13</v>
      </c>
      <c r="M79" s="20">
        <v>22</v>
      </c>
      <c r="N79" s="20">
        <f>SUM(N77:N78)</f>
        <v>4</v>
      </c>
      <c r="O79" s="20">
        <f>SUM(O77:O78)</f>
        <v>4</v>
      </c>
      <c r="P79" s="20">
        <f>SUM(P77:P78)</f>
        <v>2</v>
      </c>
      <c r="Q79" s="20">
        <f>SUM(Q77:Q78)</f>
        <v>1</v>
      </c>
      <c r="R79" s="20">
        <v>5</v>
      </c>
      <c r="S79" s="20">
        <f>SUM(S77:S78)</f>
        <v>0</v>
      </c>
      <c r="T79" s="20">
        <f>SUM(T77:T78)</f>
        <v>1</v>
      </c>
      <c r="U79" s="20">
        <f>SUM(U77:U78)</f>
        <v>1</v>
      </c>
      <c r="V79" s="20">
        <f>SUM(V77:V78)</f>
        <v>1</v>
      </c>
      <c r="W79" s="20">
        <v>3</v>
      </c>
      <c r="X79" s="20">
        <f>SUM(X77:X78)</f>
        <v>37</v>
      </c>
      <c r="Y79" s="20">
        <f>SUM(Y77:Y78)</f>
        <v>37</v>
      </c>
      <c r="Z79" s="20">
        <f>SUM(Z77:Z78)</f>
        <v>39</v>
      </c>
      <c r="AA79" s="20">
        <f>SUM(AA77:AA78)</f>
        <v>40</v>
      </c>
      <c r="AB79" s="20">
        <v>43</v>
      </c>
      <c r="AC79" s="20">
        <f>SUM(AC77:AC78)</f>
        <v>1</v>
      </c>
      <c r="AD79" s="20">
        <f>SUM(AD77:AD78)</f>
        <v>3</v>
      </c>
      <c r="AE79" s="20">
        <f>SUM(AE77:AE78)</f>
        <v>3</v>
      </c>
      <c r="AF79" s="20">
        <f>SUM(AF77:AF78)</f>
        <v>3</v>
      </c>
      <c r="AG79" s="20">
        <v>2</v>
      </c>
    </row>
    <row r="80" spans="2:33" x14ac:dyDescent="0.2">
      <c r="B80" s="39" t="s">
        <v>6</v>
      </c>
      <c r="C80" s="49" t="s">
        <v>6</v>
      </c>
      <c r="D80" s="22">
        <f>SUM(D67,D70,D73,D76,D79)</f>
        <v>531</v>
      </c>
      <c r="E80" s="22">
        <f t="shared" ref="E80:G80" si="19">SUM(E67,E70,E73,E76,E79)</f>
        <v>595</v>
      </c>
      <c r="F80" s="22">
        <f t="shared" si="19"/>
        <v>621</v>
      </c>
      <c r="G80" s="22">
        <f t="shared" si="19"/>
        <v>675</v>
      </c>
      <c r="H80" s="22">
        <v>669</v>
      </c>
      <c r="I80" s="22">
        <f>SUM(I67,I70,I73,I76,I79)</f>
        <v>424</v>
      </c>
      <c r="J80" s="22">
        <f>SUM(J67,J70,J73,J76,J79)</f>
        <v>447</v>
      </c>
      <c r="K80" s="22">
        <f>SUM(K67,K70,K73,K76,K79)</f>
        <v>457</v>
      </c>
      <c r="L80" s="22">
        <f>SUM(L67,L70,L73,L76,L79)</f>
        <v>462</v>
      </c>
      <c r="M80" s="22">
        <v>455</v>
      </c>
      <c r="N80" s="22">
        <f>SUM(N67,N70,N73,N76,N79)</f>
        <v>407</v>
      </c>
      <c r="O80" s="22">
        <f>SUM(O67,O70,O73,O76,O79)</f>
        <v>377</v>
      </c>
      <c r="P80" s="22">
        <f>SUM(P67,P70,P73,P76,P79)</f>
        <v>396</v>
      </c>
      <c r="Q80" s="22">
        <f>SUM(Q67,Q70,Q73,Q76,Q79)</f>
        <v>404</v>
      </c>
      <c r="R80" s="22">
        <v>388</v>
      </c>
      <c r="S80" s="22">
        <f>SUM(S67,S70,S73,S76,S79)</f>
        <v>178</v>
      </c>
      <c r="T80" s="22">
        <f>SUM(T67,T70,T73,T76,T79)</f>
        <v>146</v>
      </c>
      <c r="U80" s="22">
        <f>SUM(U67,U70,U73,U76,U79)</f>
        <v>129</v>
      </c>
      <c r="V80" s="22">
        <f>SUM(V67,V70,V73,V76,V79)</f>
        <v>128</v>
      </c>
      <c r="W80" s="22">
        <v>117</v>
      </c>
      <c r="X80" s="22">
        <f>SUM(X67,X70,X73,X76,X79)</f>
        <v>242</v>
      </c>
      <c r="Y80" s="22">
        <f>SUM(Y67,Y70,Y73,Y76,Y79)</f>
        <v>228</v>
      </c>
      <c r="Z80" s="22">
        <f>SUM(Z67,Z70,Z73,Z76,Z79)</f>
        <v>252</v>
      </c>
      <c r="AA80" s="22">
        <f>SUM(AA67,AA70,AA73,AA76,AA79)</f>
        <v>260</v>
      </c>
      <c r="AB80" s="22">
        <f>AB64</f>
        <v>268</v>
      </c>
      <c r="AC80" s="22">
        <f>SUM(AC67,AC70,AC73,AC76,AC79)</f>
        <v>144</v>
      </c>
      <c r="AD80" s="22">
        <f>SUM(AD67,AD70,AD73,AD76,AD79)</f>
        <v>147</v>
      </c>
      <c r="AE80" s="22">
        <f>SUM(AE67,AE70,AE73,AE76,AE79)</f>
        <v>143</v>
      </c>
      <c r="AF80" s="22">
        <f>SUM(AF67,AF70,AF73,AF76,AF79)</f>
        <v>139</v>
      </c>
      <c r="AG80" s="22">
        <f>AG64</f>
        <v>134</v>
      </c>
    </row>
    <row r="81" spans="2:63" x14ac:dyDescent="0.25">
      <c r="B81" s="5"/>
      <c r="C81" s="50"/>
    </row>
    <row r="82" spans="2:63" ht="12.75" x14ac:dyDescent="0.25">
      <c r="B82" s="70" t="s">
        <v>69</v>
      </c>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row>
    <row r="83" spans="2:63" x14ac:dyDescent="0.2">
      <c r="B83" s="40" t="s">
        <v>0</v>
      </c>
      <c r="C83" s="55" t="s">
        <v>179</v>
      </c>
      <c r="D83" s="67" t="s">
        <v>1</v>
      </c>
      <c r="E83" s="68"/>
      <c r="F83" s="68"/>
      <c r="G83" s="68"/>
      <c r="H83" s="68"/>
      <c r="I83" s="68"/>
      <c r="J83" s="68"/>
      <c r="K83" s="68"/>
      <c r="L83" s="68"/>
      <c r="M83" s="69"/>
      <c r="N83" s="67" t="s">
        <v>2</v>
      </c>
      <c r="O83" s="68"/>
      <c r="P83" s="68"/>
      <c r="Q83" s="68"/>
      <c r="R83" s="68"/>
      <c r="S83" s="68"/>
      <c r="T83" s="68"/>
      <c r="U83" s="68"/>
      <c r="V83" s="68"/>
      <c r="W83" s="69"/>
      <c r="X83" s="67" t="s">
        <v>3</v>
      </c>
      <c r="Y83" s="68"/>
      <c r="Z83" s="68"/>
      <c r="AA83" s="68"/>
      <c r="AB83" s="68"/>
      <c r="AC83" s="68"/>
      <c r="AD83" s="68"/>
      <c r="AE83" s="68"/>
      <c r="AF83" s="68"/>
      <c r="AG83" s="69"/>
      <c r="AH83" s="67" t="s">
        <v>4</v>
      </c>
      <c r="AI83" s="68"/>
      <c r="AJ83" s="68"/>
      <c r="AK83" s="68"/>
      <c r="AL83" s="68"/>
      <c r="AM83" s="68"/>
      <c r="AN83" s="68"/>
      <c r="AO83" s="68"/>
      <c r="AP83" s="68"/>
      <c r="AQ83" s="69"/>
      <c r="AR83" s="67" t="s">
        <v>329</v>
      </c>
      <c r="AS83" s="68"/>
      <c r="AT83" s="68"/>
      <c r="AU83" s="68"/>
      <c r="AV83" s="68"/>
      <c r="AW83" s="68"/>
      <c r="AX83" s="68"/>
      <c r="AY83" s="68"/>
      <c r="AZ83" s="68"/>
      <c r="BA83" s="69"/>
      <c r="BB83" s="67" t="s">
        <v>332</v>
      </c>
      <c r="BC83" s="68"/>
      <c r="BD83" s="68"/>
      <c r="BE83" s="68"/>
      <c r="BF83" s="68"/>
      <c r="BG83" s="68"/>
      <c r="BH83" s="68"/>
      <c r="BI83" s="68"/>
      <c r="BJ83" s="68"/>
      <c r="BK83" s="69"/>
    </row>
    <row r="84" spans="2:63" x14ac:dyDescent="0.2">
      <c r="B84" s="37" t="s">
        <v>15</v>
      </c>
      <c r="C84" s="43" t="s">
        <v>187</v>
      </c>
      <c r="D84" s="72">
        <v>2018</v>
      </c>
      <c r="E84" s="72"/>
      <c r="F84" s="72">
        <v>2019</v>
      </c>
      <c r="G84" s="72"/>
      <c r="H84" s="72">
        <v>2020</v>
      </c>
      <c r="I84" s="72"/>
      <c r="J84" s="72">
        <v>2021</v>
      </c>
      <c r="K84" s="72"/>
      <c r="L84" s="72">
        <v>2022</v>
      </c>
      <c r="M84" s="72"/>
      <c r="N84" s="72">
        <v>2018</v>
      </c>
      <c r="O84" s="72"/>
      <c r="P84" s="72">
        <v>2019</v>
      </c>
      <c r="Q84" s="72"/>
      <c r="R84" s="72">
        <v>2020</v>
      </c>
      <c r="S84" s="72"/>
      <c r="T84" s="72">
        <v>2021</v>
      </c>
      <c r="U84" s="72"/>
      <c r="V84" s="72">
        <v>2022</v>
      </c>
      <c r="W84" s="72"/>
      <c r="X84" s="72">
        <v>2018</v>
      </c>
      <c r="Y84" s="72"/>
      <c r="Z84" s="72">
        <v>2019</v>
      </c>
      <c r="AA84" s="72"/>
      <c r="AB84" s="72">
        <v>2020</v>
      </c>
      <c r="AC84" s="72"/>
      <c r="AD84" s="72">
        <v>2021</v>
      </c>
      <c r="AE84" s="72"/>
      <c r="AF84" s="72">
        <v>2022</v>
      </c>
      <c r="AG84" s="72"/>
      <c r="AH84" s="72">
        <v>2018</v>
      </c>
      <c r="AI84" s="72"/>
      <c r="AJ84" s="72">
        <v>2019</v>
      </c>
      <c r="AK84" s="72"/>
      <c r="AL84" s="72">
        <v>2020</v>
      </c>
      <c r="AM84" s="72"/>
      <c r="AN84" s="72">
        <v>2021</v>
      </c>
      <c r="AO84" s="72"/>
      <c r="AP84" s="72">
        <v>2022</v>
      </c>
      <c r="AQ84" s="72"/>
      <c r="AR84" s="72">
        <v>2018</v>
      </c>
      <c r="AS84" s="72"/>
      <c r="AT84" s="72">
        <v>2019</v>
      </c>
      <c r="AU84" s="72"/>
      <c r="AV84" s="72">
        <v>2020</v>
      </c>
      <c r="AW84" s="72"/>
      <c r="AX84" s="72">
        <v>2021</v>
      </c>
      <c r="AY84" s="72"/>
      <c r="AZ84" s="72">
        <v>2022</v>
      </c>
      <c r="BA84" s="72"/>
      <c r="BB84" s="72">
        <v>2018</v>
      </c>
      <c r="BC84" s="72"/>
      <c r="BD84" s="72">
        <v>2019</v>
      </c>
      <c r="BE84" s="72"/>
      <c r="BF84" s="72">
        <v>2020</v>
      </c>
      <c r="BG84" s="72"/>
      <c r="BH84" s="72">
        <v>2021</v>
      </c>
      <c r="BI84" s="72"/>
      <c r="BJ84" s="72">
        <v>2022</v>
      </c>
      <c r="BK84" s="72"/>
    </row>
    <row r="85" spans="2:63" x14ac:dyDescent="0.2">
      <c r="B85" s="39" t="s">
        <v>70</v>
      </c>
      <c r="C85" s="56" t="s">
        <v>235</v>
      </c>
      <c r="D85" s="25" t="s">
        <v>71</v>
      </c>
      <c r="E85" s="25" t="s">
        <v>72</v>
      </c>
      <c r="F85" s="25" t="s">
        <v>71</v>
      </c>
      <c r="G85" s="25" t="s">
        <v>72</v>
      </c>
      <c r="H85" s="25" t="s">
        <v>71</v>
      </c>
      <c r="I85" s="25" t="s">
        <v>72</v>
      </c>
      <c r="J85" s="25" t="s">
        <v>71</v>
      </c>
      <c r="K85" s="25" t="s">
        <v>72</v>
      </c>
      <c r="L85" s="25" t="s">
        <v>71</v>
      </c>
      <c r="M85" s="25" t="s">
        <v>72</v>
      </c>
      <c r="N85" s="25" t="s">
        <v>71</v>
      </c>
      <c r="O85" s="25" t="s">
        <v>72</v>
      </c>
      <c r="P85" s="25" t="s">
        <v>71</v>
      </c>
      <c r="Q85" s="25" t="s">
        <v>72</v>
      </c>
      <c r="R85" s="25" t="s">
        <v>71</v>
      </c>
      <c r="S85" s="25" t="s">
        <v>72</v>
      </c>
      <c r="T85" s="25" t="s">
        <v>71</v>
      </c>
      <c r="U85" s="25" t="s">
        <v>72</v>
      </c>
      <c r="V85" s="25" t="s">
        <v>71</v>
      </c>
      <c r="W85" s="25" t="s">
        <v>72</v>
      </c>
      <c r="X85" s="25" t="s">
        <v>71</v>
      </c>
      <c r="Y85" s="25" t="s">
        <v>72</v>
      </c>
      <c r="Z85" s="25" t="s">
        <v>71</v>
      </c>
      <c r="AA85" s="25" t="s">
        <v>72</v>
      </c>
      <c r="AB85" s="25" t="s">
        <v>71</v>
      </c>
      <c r="AC85" s="25" t="s">
        <v>72</v>
      </c>
      <c r="AD85" s="25" t="s">
        <v>71</v>
      </c>
      <c r="AE85" s="25" t="s">
        <v>72</v>
      </c>
      <c r="AF85" s="25" t="s">
        <v>71</v>
      </c>
      <c r="AG85" s="25" t="s">
        <v>72</v>
      </c>
      <c r="AH85" s="25" t="s">
        <v>71</v>
      </c>
      <c r="AI85" s="25" t="s">
        <v>72</v>
      </c>
      <c r="AJ85" s="25" t="s">
        <v>71</v>
      </c>
      <c r="AK85" s="25" t="s">
        <v>72</v>
      </c>
      <c r="AL85" s="25" t="s">
        <v>71</v>
      </c>
      <c r="AM85" s="25" t="s">
        <v>72</v>
      </c>
      <c r="AN85" s="25" t="s">
        <v>71</v>
      </c>
      <c r="AO85" s="25" t="s">
        <v>72</v>
      </c>
      <c r="AP85" s="25" t="s">
        <v>71</v>
      </c>
      <c r="AQ85" s="25" t="s">
        <v>72</v>
      </c>
      <c r="AR85" s="25" t="s">
        <v>71</v>
      </c>
      <c r="AS85" s="25" t="s">
        <v>72</v>
      </c>
      <c r="AT85" s="25" t="s">
        <v>71</v>
      </c>
      <c r="AU85" s="25" t="s">
        <v>72</v>
      </c>
      <c r="AV85" s="25" t="s">
        <v>71</v>
      </c>
      <c r="AW85" s="25" t="s">
        <v>72</v>
      </c>
      <c r="AX85" s="25" t="s">
        <v>71</v>
      </c>
      <c r="AY85" s="25" t="s">
        <v>72</v>
      </c>
      <c r="AZ85" s="25" t="s">
        <v>71</v>
      </c>
      <c r="BA85" s="25" t="s">
        <v>72</v>
      </c>
      <c r="BB85" s="25" t="s">
        <v>71</v>
      </c>
      <c r="BC85" s="25" t="s">
        <v>72</v>
      </c>
      <c r="BD85" s="25" t="s">
        <v>71</v>
      </c>
      <c r="BE85" s="25" t="s">
        <v>72</v>
      </c>
      <c r="BF85" s="25" t="s">
        <v>71</v>
      </c>
      <c r="BG85" s="25" t="s">
        <v>72</v>
      </c>
      <c r="BH85" s="25" t="s">
        <v>71</v>
      </c>
      <c r="BI85" s="25" t="s">
        <v>72</v>
      </c>
      <c r="BJ85" s="25" t="s">
        <v>71</v>
      </c>
      <c r="BK85" s="25" t="s">
        <v>72</v>
      </c>
    </row>
    <row r="86" spans="2:63" x14ac:dyDescent="0.2">
      <c r="B86" s="38" t="s">
        <v>73</v>
      </c>
      <c r="C86" s="44" t="s">
        <v>236</v>
      </c>
      <c r="D86" s="20">
        <v>321</v>
      </c>
      <c r="E86" s="20">
        <v>331</v>
      </c>
      <c r="F86" s="20">
        <v>437</v>
      </c>
      <c r="G86" s="20">
        <v>270</v>
      </c>
      <c r="H86" s="23">
        <v>259.89999999999998</v>
      </c>
      <c r="I86" s="20">
        <v>116.4</v>
      </c>
      <c r="J86" s="20">
        <v>638</v>
      </c>
      <c r="K86" s="20">
        <v>109</v>
      </c>
      <c r="L86" s="20">
        <v>786</v>
      </c>
      <c r="M86" s="20">
        <v>95</v>
      </c>
      <c r="N86" s="20">
        <v>933</v>
      </c>
      <c r="O86" s="20">
        <v>186</v>
      </c>
      <c r="P86" s="20">
        <v>767</v>
      </c>
      <c r="Q86" s="20">
        <v>387</v>
      </c>
      <c r="R86" s="20">
        <v>469</v>
      </c>
      <c r="S86" s="20">
        <v>413</v>
      </c>
      <c r="T86" s="20">
        <v>910</v>
      </c>
      <c r="U86" s="20">
        <v>571</v>
      </c>
      <c r="V86" s="20">
        <v>728</v>
      </c>
      <c r="W86" s="20">
        <v>892</v>
      </c>
      <c r="X86" s="20" t="s">
        <v>81</v>
      </c>
      <c r="Y86" s="20" t="s">
        <v>81</v>
      </c>
      <c r="Z86" s="20">
        <v>222</v>
      </c>
      <c r="AA86" s="20">
        <v>162</v>
      </c>
      <c r="AB86" s="23">
        <v>134.5</v>
      </c>
      <c r="AC86" s="23">
        <v>59.5</v>
      </c>
      <c r="AD86" s="20">
        <v>100</v>
      </c>
      <c r="AE86" s="20">
        <v>58</v>
      </c>
      <c r="AF86" s="20">
        <v>108</v>
      </c>
      <c r="AG86" s="20">
        <v>50</v>
      </c>
      <c r="AH86" s="20">
        <v>600</v>
      </c>
      <c r="AI86" s="20">
        <v>168</v>
      </c>
      <c r="AJ86" s="20">
        <v>16</v>
      </c>
      <c r="AK86" s="20">
        <v>0</v>
      </c>
      <c r="AL86" s="20">
        <v>29</v>
      </c>
      <c r="AM86" s="20">
        <v>17</v>
      </c>
      <c r="AN86" s="20">
        <v>24</v>
      </c>
      <c r="AO86" s="20">
        <v>4</v>
      </c>
      <c r="AP86" s="20">
        <v>44</v>
      </c>
      <c r="AQ86" s="20">
        <v>4</v>
      </c>
      <c r="AR86" s="20">
        <v>265.31</v>
      </c>
      <c r="AS86" s="20">
        <v>29.03</v>
      </c>
      <c r="AT86" s="20">
        <v>175.58</v>
      </c>
      <c r="AU86" s="20">
        <v>21.45</v>
      </c>
      <c r="AV86" s="20">
        <v>161.38</v>
      </c>
      <c r="AW86" s="20">
        <v>47.49</v>
      </c>
      <c r="AX86" s="24">
        <v>217.11</v>
      </c>
      <c r="AY86" s="24">
        <v>59.1</v>
      </c>
      <c r="AZ86" s="20">
        <v>7</v>
      </c>
      <c r="BA86" s="20">
        <v>0</v>
      </c>
      <c r="BB86" s="20">
        <v>371</v>
      </c>
      <c r="BC86" s="20">
        <v>0</v>
      </c>
      <c r="BD86" s="20">
        <v>112</v>
      </c>
      <c r="BE86" s="20">
        <v>16</v>
      </c>
      <c r="BF86" s="20">
        <v>587</v>
      </c>
      <c r="BG86" s="20">
        <v>28</v>
      </c>
      <c r="BH86" s="24">
        <v>162.83000000000001</v>
      </c>
      <c r="BI86" s="24">
        <v>67</v>
      </c>
      <c r="BJ86" s="20">
        <v>1936</v>
      </c>
      <c r="BK86" s="20">
        <v>1080</v>
      </c>
    </row>
    <row r="87" spans="2:63" x14ac:dyDescent="0.2">
      <c r="B87" s="38" t="s">
        <v>74</v>
      </c>
      <c r="C87" s="44" t="s">
        <v>237</v>
      </c>
      <c r="D87" s="20">
        <v>910</v>
      </c>
      <c r="E87" s="20">
        <v>283</v>
      </c>
      <c r="F87" s="19">
        <v>4017</v>
      </c>
      <c r="G87" s="19">
        <v>3555</v>
      </c>
      <c r="H87" s="20">
        <v>1379.9</v>
      </c>
      <c r="I87" s="20">
        <v>1034.5</v>
      </c>
      <c r="J87" s="19">
        <v>6513</v>
      </c>
      <c r="K87" s="19">
        <v>4867</v>
      </c>
      <c r="L87" s="19">
        <v>1309</v>
      </c>
      <c r="M87" s="19">
        <v>1044</v>
      </c>
      <c r="N87" s="6">
        <v>1968.5</v>
      </c>
      <c r="O87" s="20">
        <v>420.5</v>
      </c>
      <c r="P87" s="20">
        <v>693</v>
      </c>
      <c r="Q87" s="20">
        <v>617</v>
      </c>
      <c r="R87" s="19">
        <v>6809</v>
      </c>
      <c r="S87" s="19">
        <v>3435</v>
      </c>
      <c r="T87" s="19">
        <v>1470</v>
      </c>
      <c r="U87" s="20">
        <v>553</v>
      </c>
      <c r="V87" s="19">
        <v>1246</v>
      </c>
      <c r="W87" s="19">
        <v>885</v>
      </c>
      <c r="X87" s="20" t="s">
        <v>81</v>
      </c>
      <c r="Y87" s="20" t="s">
        <v>81</v>
      </c>
      <c r="Z87" s="20">
        <v>825</v>
      </c>
      <c r="AA87" s="20">
        <v>335</v>
      </c>
      <c r="AB87" s="18">
        <v>834.5</v>
      </c>
      <c r="AC87" s="18">
        <v>240.5</v>
      </c>
      <c r="AD87" s="20">
        <v>578</v>
      </c>
      <c r="AE87" s="20">
        <v>269</v>
      </c>
      <c r="AF87" s="19">
        <v>819</v>
      </c>
      <c r="AG87" s="19">
        <v>417</v>
      </c>
      <c r="AH87" s="19">
        <v>1077</v>
      </c>
      <c r="AI87" s="20">
        <v>96</v>
      </c>
      <c r="AJ87" s="20">
        <v>66</v>
      </c>
      <c r="AK87" s="20">
        <v>0</v>
      </c>
      <c r="AL87" s="20">
        <v>120</v>
      </c>
      <c r="AM87" s="20">
        <v>53</v>
      </c>
      <c r="AN87" s="20">
        <v>258</v>
      </c>
      <c r="AO87" s="20">
        <v>104</v>
      </c>
      <c r="AP87" s="19">
        <v>81</v>
      </c>
      <c r="AQ87" s="19">
        <v>123</v>
      </c>
      <c r="AR87" s="20">
        <v>767.04</v>
      </c>
      <c r="AS87" s="20">
        <v>145.15</v>
      </c>
      <c r="AT87" s="20">
        <v>571.55999999999995</v>
      </c>
      <c r="AU87" s="20">
        <v>87.02</v>
      </c>
      <c r="AV87" s="20">
        <v>623.28</v>
      </c>
      <c r="AW87" s="20">
        <v>119.34</v>
      </c>
      <c r="AX87" s="20">
        <v>868.45</v>
      </c>
      <c r="AY87" s="20">
        <v>236.43</v>
      </c>
      <c r="AZ87" s="19">
        <v>69</v>
      </c>
      <c r="BA87" s="19">
        <v>73</v>
      </c>
      <c r="BB87" s="20">
        <v>756</v>
      </c>
      <c r="BC87" s="20">
        <v>147</v>
      </c>
      <c r="BD87" s="20">
        <v>38</v>
      </c>
      <c r="BE87" s="20">
        <v>49</v>
      </c>
      <c r="BF87" s="20">
        <v>1150</v>
      </c>
      <c r="BG87" s="20">
        <v>1747</v>
      </c>
      <c r="BH87" s="20">
        <v>680.56</v>
      </c>
      <c r="BI87" s="20">
        <v>208.16</v>
      </c>
      <c r="BJ87" s="19">
        <v>4033</v>
      </c>
      <c r="BK87" s="19">
        <v>2950</v>
      </c>
    </row>
    <row r="88" spans="2:63" x14ac:dyDescent="0.2">
      <c r="B88" s="38" t="s">
        <v>75</v>
      </c>
      <c r="C88" s="44" t="s">
        <v>238</v>
      </c>
      <c r="D88" s="19">
        <v>3404</v>
      </c>
      <c r="E88" s="19">
        <v>1891</v>
      </c>
      <c r="F88" s="19">
        <v>11170</v>
      </c>
      <c r="G88" s="19">
        <v>7443</v>
      </c>
      <c r="H88" s="18">
        <v>3663.9</v>
      </c>
      <c r="I88" s="18">
        <v>2080.6999999999998</v>
      </c>
      <c r="J88" s="19">
        <v>9059</v>
      </c>
      <c r="K88" s="19">
        <v>4404</v>
      </c>
      <c r="L88" s="19">
        <v>10389</v>
      </c>
      <c r="M88" s="19">
        <v>7866</v>
      </c>
      <c r="N88" s="19">
        <v>4080</v>
      </c>
      <c r="O88" s="20">
        <v>778.5</v>
      </c>
      <c r="P88" s="19">
        <v>2422</v>
      </c>
      <c r="Q88" s="20">
        <v>694</v>
      </c>
      <c r="R88" s="20">
        <v>956</v>
      </c>
      <c r="S88" s="20">
        <v>168</v>
      </c>
      <c r="T88" s="19">
        <v>5129</v>
      </c>
      <c r="U88" s="19">
        <v>1979</v>
      </c>
      <c r="V88" s="19">
        <v>1470</v>
      </c>
      <c r="W88" s="19">
        <v>851</v>
      </c>
      <c r="X88" s="20" t="s">
        <v>81</v>
      </c>
      <c r="Y88" s="20" t="s">
        <v>81</v>
      </c>
      <c r="Z88" s="19">
        <v>1481</v>
      </c>
      <c r="AA88" s="20">
        <v>339</v>
      </c>
      <c r="AB88" s="18">
        <v>1743.6</v>
      </c>
      <c r="AC88" s="18">
        <v>234.5</v>
      </c>
      <c r="AD88" s="20">
        <v>304</v>
      </c>
      <c r="AE88" s="19">
        <v>1252</v>
      </c>
      <c r="AF88" s="19">
        <v>1747</v>
      </c>
      <c r="AG88" s="19">
        <v>415</v>
      </c>
      <c r="AH88" s="20">
        <v>885</v>
      </c>
      <c r="AI88" s="20">
        <v>445</v>
      </c>
      <c r="AJ88" s="20">
        <v>970</v>
      </c>
      <c r="AK88" s="20">
        <v>416</v>
      </c>
      <c r="AL88" s="20">
        <v>262</v>
      </c>
      <c r="AM88" s="20">
        <v>114</v>
      </c>
      <c r="AN88" s="19">
        <v>1213</v>
      </c>
      <c r="AO88" s="20">
        <v>250</v>
      </c>
      <c r="AP88" s="19">
        <v>553</v>
      </c>
      <c r="AQ88" s="19">
        <v>226</v>
      </c>
      <c r="AR88" s="20">
        <v>885.04</v>
      </c>
      <c r="AS88" s="20">
        <v>58.06</v>
      </c>
      <c r="AT88" s="20">
        <v>593.55999999999995</v>
      </c>
      <c r="AU88" s="20">
        <v>21.45</v>
      </c>
      <c r="AV88" s="20">
        <v>808.12</v>
      </c>
      <c r="AW88" s="20">
        <v>23.54</v>
      </c>
      <c r="AX88" s="19">
        <v>1148</v>
      </c>
      <c r="AY88" s="24">
        <v>59.1</v>
      </c>
      <c r="AZ88" s="19">
        <v>1230</v>
      </c>
      <c r="BA88" s="19">
        <v>224</v>
      </c>
      <c r="BB88" s="20">
        <v>0</v>
      </c>
      <c r="BC88" s="20">
        <v>0</v>
      </c>
      <c r="BD88" s="20">
        <v>0</v>
      </c>
      <c r="BE88" s="20">
        <v>0</v>
      </c>
      <c r="BF88" s="20">
        <v>0</v>
      </c>
      <c r="BG88" s="20">
        <v>0</v>
      </c>
      <c r="BH88" s="19">
        <v>0</v>
      </c>
      <c r="BI88" s="24">
        <v>0</v>
      </c>
      <c r="BJ88" s="19">
        <v>15388</v>
      </c>
      <c r="BK88" s="19">
        <v>9581</v>
      </c>
    </row>
    <row r="89" spans="2:63" x14ac:dyDescent="0.2">
      <c r="B89" s="38" t="s">
        <v>76</v>
      </c>
      <c r="C89" s="44" t="s">
        <v>239</v>
      </c>
      <c r="D89" s="20">
        <v>762</v>
      </c>
      <c r="E89" s="20">
        <v>855</v>
      </c>
      <c r="F89" s="19">
        <v>2320</v>
      </c>
      <c r="G89" s="19">
        <v>3008</v>
      </c>
      <c r="H89" s="18">
        <v>1490.6</v>
      </c>
      <c r="I89" s="18">
        <v>1799.8</v>
      </c>
      <c r="J89" s="19">
        <v>1742</v>
      </c>
      <c r="K89" s="19">
        <v>3151</v>
      </c>
      <c r="L89" s="19">
        <v>2397</v>
      </c>
      <c r="M89" s="19">
        <v>4399</v>
      </c>
      <c r="N89" s="19">
        <v>2129</v>
      </c>
      <c r="O89" s="18">
        <v>2332.5</v>
      </c>
      <c r="P89" s="19">
        <v>3386</v>
      </c>
      <c r="Q89" s="19">
        <v>3788</v>
      </c>
      <c r="R89" s="19">
        <v>21979</v>
      </c>
      <c r="S89" s="19">
        <v>10653</v>
      </c>
      <c r="T89" s="19">
        <v>7868</v>
      </c>
      <c r="U89" s="19">
        <v>4601</v>
      </c>
      <c r="V89" s="19">
        <v>2967</v>
      </c>
      <c r="W89" s="19">
        <v>2435</v>
      </c>
      <c r="X89" s="20" t="s">
        <v>81</v>
      </c>
      <c r="Y89" s="20" t="s">
        <v>81</v>
      </c>
      <c r="Z89" s="19">
        <v>5286</v>
      </c>
      <c r="AA89" s="19">
        <v>1004</v>
      </c>
      <c r="AB89" s="18">
        <v>7183.7</v>
      </c>
      <c r="AC89" s="18">
        <v>1452.2</v>
      </c>
      <c r="AD89" s="19">
        <v>4560</v>
      </c>
      <c r="AE89" s="19">
        <v>1418</v>
      </c>
      <c r="AF89" s="19">
        <v>7700</v>
      </c>
      <c r="AG89" s="19">
        <v>1652</v>
      </c>
      <c r="AH89" s="19">
        <v>2693</v>
      </c>
      <c r="AI89" s="19">
        <v>1235</v>
      </c>
      <c r="AJ89" s="6">
        <v>1232</v>
      </c>
      <c r="AK89" s="20">
        <v>662</v>
      </c>
      <c r="AL89" s="20">
        <v>473</v>
      </c>
      <c r="AM89" s="20">
        <v>369</v>
      </c>
      <c r="AN89" s="19">
        <v>2440</v>
      </c>
      <c r="AO89" s="19">
        <v>1411</v>
      </c>
      <c r="AP89" s="19">
        <v>537</v>
      </c>
      <c r="AQ89" s="19">
        <v>1229</v>
      </c>
      <c r="AR89" s="6">
        <v>1239.06</v>
      </c>
      <c r="AS89" s="20">
        <v>435.45</v>
      </c>
      <c r="AT89" s="20">
        <v>813.55</v>
      </c>
      <c r="AU89" s="20">
        <v>282.51</v>
      </c>
      <c r="AV89" s="20">
        <v>854.23</v>
      </c>
      <c r="AW89" s="20">
        <v>406.34</v>
      </c>
      <c r="AX89" s="6">
        <v>1303.08</v>
      </c>
      <c r="AY89" s="20">
        <v>532.38</v>
      </c>
      <c r="AZ89" s="19">
        <v>2308</v>
      </c>
      <c r="BA89" s="19">
        <v>494</v>
      </c>
      <c r="BB89" s="6">
        <v>564</v>
      </c>
      <c r="BC89" s="20">
        <v>169</v>
      </c>
      <c r="BD89" s="20">
        <v>190</v>
      </c>
      <c r="BE89" s="20">
        <v>134</v>
      </c>
      <c r="BF89" s="20">
        <v>3547</v>
      </c>
      <c r="BG89" s="20">
        <v>457</v>
      </c>
      <c r="BH89" s="6">
        <v>2264.69</v>
      </c>
      <c r="BI89" s="20">
        <v>232</v>
      </c>
      <c r="BJ89" s="19">
        <v>17525</v>
      </c>
      <c r="BK89" s="19">
        <v>10715</v>
      </c>
    </row>
    <row r="90" spans="2:63" x14ac:dyDescent="0.2">
      <c r="B90" s="38" t="s">
        <v>77</v>
      </c>
      <c r="C90" s="44" t="s">
        <v>240</v>
      </c>
      <c r="D90" s="20">
        <v>186</v>
      </c>
      <c r="E90" s="20">
        <v>342</v>
      </c>
      <c r="F90" s="19">
        <v>1106</v>
      </c>
      <c r="G90" s="20">
        <v>766</v>
      </c>
      <c r="H90" s="18">
        <v>816.5</v>
      </c>
      <c r="I90" s="18">
        <v>493.7</v>
      </c>
      <c r="J90" s="20">
        <v>204</v>
      </c>
      <c r="K90" s="19">
        <v>1166</v>
      </c>
      <c r="L90" s="20">
        <v>638</v>
      </c>
      <c r="M90" s="19">
        <v>1056</v>
      </c>
      <c r="N90" s="19">
        <v>1326</v>
      </c>
      <c r="O90" s="19">
        <v>1813</v>
      </c>
      <c r="P90" s="19">
        <v>4653</v>
      </c>
      <c r="Q90" s="20">
        <v>94</v>
      </c>
      <c r="R90" s="19">
        <v>20555</v>
      </c>
      <c r="S90" s="19">
        <v>2658</v>
      </c>
      <c r="T90" s="19">
        <v>13043</v>
      </c>
      <c r="U90" s="19">
        <v>1423</v>
      </c>
      <c r="V90" s="20">
        <v>1805</v>
      </c>
      <c r="W90" s="19">
        <v>581</v>
      </c>
      <c r="X90" s="20" t="s">
        <v>81</v>
      </c>
      <c r="Y90" s="20" t="s">
        <v>81</v>
      </c>
      <c r="Z90" s="20">
        <v>430</v>
      </c>
      <c r="AA90" s="20">
        <v>334</v>
      </c>
      <c r="AB90" s="23">
        <v>169.5</v>
      </c>
      <c r="AC90" s="20">
        <v>166.5</v>
      </c>
      <c r="AD90" s="20">
        <v>324</v>
      </c>
      <c r="AE90" s="20">
        <v>460</v>
      </c>
      <c r="AF90" s="20">
        <v>325</v>
      </c>
      <c r="AG90" s="19">
        <v>363</v>
      </c>
      <c r="AH90" s="19">
        <v>1778</v>
      </c>
      <c r="AI90" s="20">
        <v>201</v>
      </c>
      <c r="AJ90" s="20">
        <v>528</v>
      </c>
      <c r="AK90" s="20">
        <v>134</v>
      </c>
      <c r="AL90" s="20">
        <v>590</v>
      </c>
      <c r="AM90" s="20">
        <v>92</v>
      </c>
      <c r="AN90" s="19">
        <v>1262</v>
      </c>
      <c r="AO90" s="20">
        <v>162</v>
      </c>
      <c r="AP90" s="20">
        <v>987</v>
      </c>
      <c r="AQ90" s="19">
        <v>78</v>
      </c>
      <c r="AR90" s="6">
        <v>2537.13</v>
      </c>
      <c r="AS90" s="20">
        <v>755.19</v>
      </c>
      <c r="AT90" s="6">
        <v>1847.48</v>
      </c>
      <c r="AU90" s="20">
        <v>587.29</v>
      </c>
      <c r="AV90" s="6">
        <v>2239.5300000000002</v>
      </c>
      <c r="AW90" s="20">
        <v>573.59</v>
      </c>
      <c r="AX90" s="6">
        <v>2854.3</v>
      </c>
      <c r="AY90" s="24">
        <v>710.1</v>
      </c>
      <c r="AZ90" s="20">
        <v>1645</v>
      </c>
      <c r="BA90" s="19">
        <v>479</v>
      </c>
      <c r="BB90" s="6">
        <v>1259</v>
      </c>
      <c r="BC90" s="20">
        <v>226</v>
      </c>
      <c r="BD90" s="6">
        <v>36</v>
      </c>
      <c r="BE90" s="20">
        <v>25</v>
      </c>
      <c r="BF90" s="6">
        <v>3373</v>
      </c>
      <c r="BG90" s="20">
        <v>1953</v>
      </c>
      <c r="BH90" s="6">
        <v>1408.94</v>
      </c>
      <c r="BI90" s="24">
        <v>871.21</v>
      </c>
      <c r="BJ90" s="20">
        <v>6944</v>
      </c>
      <c r="BK90" s="19">
        <v>3130</v>
      </c>
    </row>
    <row r="91" spans="2:63" x14ac:dyDescent="0.2">
      <c r="B91" s="39" t="s">
        <v>6</v>
      </c>
      <c r="C91" s="49" t="s">
        <v>6</v>
      </c>
      <c r="D91" s="22">
        <f>SUM(D86:D90)</f>
        <v>5583</v>
      </c>
      <c r="E91" s="22">
        <f t="shared" ref="E91:I91" si="20">SUM(E86:E90)</f>
        <v>3702</v>
      </c>
      <c r="F91" s="22">
        <f t="shared" si="20"/>
        <v>19050</v>
      </c>
      <c r="G91" s="22">
        <f t="shared" si="20"/>
        <v>15042</v>
      </c>
      <c r="H91" s="22">
        <f t="shared" si="20"/>
        <v>7610.8000000000011</v>
      </c>
      <c r="I91" s="22">
        <f t="shared" si="20"/>
        <v>5525.0999999999995</v>
      </c>
      <c r="J91" s="22">
        <f>SUM(J86:J90)</f>
        <v>18156</v>
      </c>
      <c r="K91" s="22">
        <f>SUM(K86:K90)</f>
        <v>13697</v>
      </c>
      <c r="L91" s="22">
        <v>15519</v>
      </c>
      <c r="M91" s="22">
        <v>14460</v>
      </c>
      <c r="N91" s="22">
        <f t="shared" ref="N91:U91" si="21">SUM(N86:N90)</f>
        <v>10436.5</v>
      </c>
      <c r="O91" s="22">
        <f t="shared" si="21"/>
        <v>5530.5</v>
      </c>
      <c r="P91" s="22">
        <f t="shared" si="21"/>
        <v>11921</v>
      </c>
      <c r="Q91" s="22">
        <f t="shared" si="21"/>
        <v>5580</v>
      </c>
      <c r="R91" s="22">
        <f t="shared" si="21"/>
        <v>50768</v>
      </c>
      <c r="S91" s="22">
        <f t="shared" si="21"/>
        <v>17327</v>
      </c>
      <c r="T91" s="22">
        <f t="shared" si="21"/>
        <v>28420</v>
      </c>
      <c r="U91" s="22">
        <f t="shared" si="21"/>
        <v>9127</v>
      </c>
      <c r="V91" s="22">
        <v>8216</v>
      </c>
      <c r="W91" s="22">
        <v>5644</v>
      </c>
      <c r="X91" s="22" t="s">
        <v>81</v>
      </c>
      <c r="Y91" s="22" t="s">
        <v>81</v>
      </c>
      <c r="Z91" s="22">
        <f t="shared" ref="Z91:AE91" si="22">SUM(Z86:Z90)</f>
        <v>8244</v>
      </c>
      <c r="AA91" s="22">
        <f t="shared" si="22"/>
        <v>2174</v>
      </c>
      <c r="AB91" s="22">
        <f t="shared" si="22"/>
        <v>10065.799999999999</v>
      </c>
      <c r="AC91" s="22">
        <f t="shared" si="22"/>
        <v>2153.1999999999998</v>
      </c>
      <c r="AD91" s="22">
        <f t="shared" si="22"/>
        <v>5866</v>
      </c>
      <c r="AE91" s="22">
        <f t="shared" si="22"/>
        <v>3457</v>
      </c>
      <c r="AF91" s="22">
        <v>10699</v>
      </c>
      <c r="AG91" s="22">
        <f>SUM(AG86:AG90)</f>
        <v>2897</v>
      </c>
      <c r="AH91" s="22">
        <f t="shared" ref="AH91:AO91" si="23">SUM(AH86:AH90)</f>
        <v>7033</v>
      </c>
      <c r="AI91" s="22">
        <f t="shared" si="23"/>
        <v>2145</v>
      </c>
      <c r="AJ91" s="22">
        <f t="shared" si="23"/>
        <v>2812</v>
      </c>
      <c r="AK91" s="22">
        <f t="shared" si="23"/>
        <v>1212</v>
      </c>
      <c r="AL91" s="22">
        <f t="shared" si="23"/>
        <v>1474</v>
      </c>
      <c r="AM91" s="22">
        <f t="shared" si="23"/>
        <v>645</v>
      </c>
      <c r="AN91" s="22">
        <f t="shared" si="23"/>
        <v>5197</v>
      </c>
      <c r="AO91" s="22">
        <f t="shared" si="23"/>
        <v>1931</v>
      </c>
      <c r="AP91" s="22">
        <f>SUM(AP86:AP90)</f>
        <v>2202</v>
      </c>
      <c r="AQ91" s="22">
        <f>SUM(AQ86:AQ90)</f>
        <v>1660</v>
      </c>
      <c r="AR91" s="22">
        <f t="shared" ref="AR91:BA91" si="24">SUM(AR86:AR90)</f>
        <v>5693.58</v>
      </c>
      <c r="AS91" s="22">
        <f t="shared" si="24"/>
        <v>1422.88</v>
      </c>
      <c r="AT91" s="22">
        <f t="shared" si="24"/>
        <v>4001.73</v>
      </c>
      <c r="AU91" s="22">
        <f t="shared" si="24"/>
        <v>999.71999999999991</v>
      </c>
      <c r="AV91" s="22">
        <f t="shared" si="24"/>
        <v>4686.5400000000009</v>
      </c>
      <c r="AW91" s="22">
        <f t="shared" si="24"/>
        <v>1170.3000000000002</v>
      </c>
      <c r="AX91" s="22">
        <f t="shared" si="24"/>
        <v>6390.9400000000005</v>
      </c>
      <c r="AY91" s="22">
        <f t="shared" si="24"/>
        <v>1597.1100000000001</v>
      </c>
      <c r="AZ91" s="22">
        <f t="shared" si="24"/>
        <v>5259</v>
      </c>
      <c r="BA91" s="22">
        <f t="shared" si="24"/>
        <v>1270</v>
      </c>
      <c r="BB91" s="22">
        <f t="shared" ref="BB91:BK91" si="25">SUM(BB86:BB90)</f>
        <v>2950</v>
      </c>
      <c r="BC91" s="22">
        <f t="shared" si="25"/>
        <v>542</v>
      </c>
      <c r="BD91" s="22">
        <f t="shared" si="25"/>
        <v>376</v>
      </c>
      <c r="BE91" s="22">
        <f t="shared" si="25"/>
        <v>224</v>
      </c>
      <c r="BF91" s="22">
        <f t="shared" si="25"/>
        <v>8657</v>
      </c>
      <c r="BG91" s="22">
        <f t="shared" si="25"/>
        <v>4185</v>
      </c>
      <c r="BH91" s="22">
        <f t="shared" si="25"/>
        <v>4517.0200000000004</v>
      </c>
      <c r="BI91" s="22">
        <f t="shared" si="25"/>
        <v>1378.37</v>
      </c>
      <c r="BJ91" s="22">
        <f t="shared" si="25"/>
        <v>45826</v>
      </c>
      <c r="BK91" s="22">
        <f t="shared" si="25"/>
        <v>27456</v>
      </c>
    </row>
    <row r="92" spans="2:63" x14ac:dyDescent="0.25">
      <c r="B92" s="5"/>
      <c r="C92" s="5"/>
    </row>
    <row r="93" spans="2:63" ht="12.75" x14ac:dyDescent="0.25">
      <c r="B93" s="65" t="s">
        <v>335</v>
      </c>
      <c r="C93" s="66"/>
      <c r="D93" s="66"/>
      <c r="E93" s="66"/>
      <c r="F93" s="66"/>
      <c r="G93" s="66"/>
      <c r="H93" s="66"/>
      <c r="I93" s="66"/>
      <c r="J93" s="66"/>
      <c r="K93" s="66"/>
      <c r="L93" s="66"/>
      <c r="M93" s="66"/>
      <c r="N93" s="66"/>
      <c r="O93" s="66"/>
      <c r="P93" s="66"/>
      <c r="Q93" s="66"/>
      <c r="R93" s="66"/>
      <c r="S93" s="66"/>
      <c r="T93" s="66"/>
      <c r="U93" s="66"/>
      <c r="V93" s="66"/>
      <c r="W93" s="66"/>
      <c r="X93" s="66"/>
      <c r="Y93" s="66"/>
      <c r="Z93" s="66"/>
      <c r="AA93" s="66"/>
    </row>
    <row r="94" spans="2:63" x14ac:dyDescent="0.2">
      <c r="B94" s="34" t="s">
        <v>0</v>
      </c>
      <c r="C94" s="46" t="s">
        <v>179</v>
      </c>
      <c r="D94" s="73" t="s">
        <v>1</v>
      </c>
      <c r="E94" s="73"/>
      <c r="F94" s="73"/>
      <c r="G94" s="73"/>
      <c r="H94" s="73" t="s">
        <v>2</v>
      </c>
      <c r="I94" s="73"/>
      <c r="J94" s="73"/>
      <c r="K94" s="73"/>
      <c r="L94" s="73" t="s">
        <v>3</v>
      </c>
      <c r="M94" s="73"/>
      <c r="N94" s="73"/>
      <c r="O94" s="73"/>
      <c r="P94" s="73" t="s">
        <v>4</v>
      </c>
      <c r="Q94" s="73"/>
      <c r="R94" s="73"/>
      <c r="S94" s="73"/>
      <c r="T94" s="73" t="s">
        <v>5</v>
      </c>
      <c r="U94" s="73"/>
      <c r="V94" s="73"/>
      <c r="W94" s="73"/>
      <c r="X94" s="73" t="s">
        <v>332</v>
      </c>
      <c r="Y94" s="73"/>
      <c r="Z94" s="73"/>
      <c r="AA94" s="73"/>
    </row>
    <row r="95" spans="2:63" x14ac:dyDescent="0.2">
      <c r="B95" s="37" t="s">
        <v>15</v>
      </c>
      <c r="C95" s="43" t="s">
        <v>187</v>
      </c>
      <c r="D95" s="72">
        <v>2021</v>
      </c>
      <c r="E95" s="72"/>
      <c r="F95" s="72">
        <v>2022</v>
      </c>
      <c r="G95" s="72"/>
      <c r="H95" s="72">
        <v>2021</v>
      </c>
      <c r="I95" s="72"/>
      <c r="J95" s="72">
        <v>2022</v>
      </c>
      <c r="K95" s="72"/>
      <c r="L95" s="72">
        <v>2021</v>
      </c>
      <c r="M95" s="72"/>
      <c r="N95" s="72">
        <v>2022</v>
      </c>
      <c r="O95" s="72"/>
      <c r="P95" s="72">
        <v>2021</v>
      </c>
      <c r="Q95" s="72"/>
      <c r="R95" s="72">
        <v>2022</v>
      </c>
      <c r="S95" s="72"/>
      <c r="T95" s="72">
        <v>2021</v>
      </c>
      <c r="U95" s="72"/>
      <c r="V95" s="72">
        <v>2022</v>
      </c>
      <c r="W95" s="72"/>
      <c r="X95" s="72">
        <v>2021</v>
      </c>
      <c r="Y95" s="72"/>
      <c r="Z95" s="72">
        <v>2022</v>
      </c>
      <c r="AA95" s="72"/>
    </row>
    <row r="96" spans="2:63" x14ac:dyDescent="0.2">
      <c r="B96" s="37" t="s">
        <v>78</v>
      </c>
      <c r="C96" s="43" t="s">
        <v>241</v>
      </c>
      <c r="D96" s="21" t="s">
        <v>334</v>
      </c>
      <c r="E96" s="21" t="s">
        <v>79</v>
      </c>
      <c r="F96" s="21" t="s">
        <v>334</v>
      </c>
      <c r="G96" s="21" t="s">
        <v>79</v>
      </c>
      <c r="H96" s="21" t="s">
        <v>334</v>
      </c>
      <c r="I96" s="21" t="s">
        <v>79</v>
      </c>
      <c r="J96" s="21" t="s">
        <v>334</v>
      </c>
      <c r="K96" s="21" t="s">
        <v>79</v>
      </c>
      <c r="L96" s="21" t="s">
        <v>334</v>
      </c>
      <c r="M96" s="21" t="s">
        <v>79</v>
      </c>
      <c r="N96" s="21" t="s">
        <v>334</v>
      </c>
      <c r="O96" s="21" t="s">
        <v>79</v>
      </c>
      <c r="P96" s="21" t="s">
        <v>334</v>
      </c>
      <c r="Q96" s="21" t="s">
        <v>79</v>
      </c>
      <c r="R96" s="21" t="s">
        <v>334</v>
      </c>
      <c r="S96" s="21" t="s">
        <v>79</v>
      </c>
      <c r="T96" s="21" t="s">
        <v>334</v>
      </c>
      <c r="U96" s="21" t="s">
        <v>79</v>
      </c>
      <c r="V96" s="21" t="s">
        <v>334</v>
      </c>
      <c r="W96" s="21" t="s">
        <v>79</v>
      </c>
      <c r="X96" s="21" t="s">
        <v>334</v>
      </c>
      <c r="Y96" s="21" t="s">
        <v>79</v>
      </c>
      <c r="Z96" s="21" t="s">
        <v>334</v>
      </c>
      <c r="AA96" s="21" t="s">
        <v>79</v>
      </c>
    </row>
    <row r="97" spans="2:33" x14ac:dyDescent="0.2">
      <c r="B97" s="38" t="s">
        <v>80</v>
      </c>
      <c r="C97" s="44" t="s">
        <v>242</v>
      </c>
      <c r="D97" s="15">
        <v>0</v>
      </c>
      <c r="E97" s="15">
        <v>0</v>
      </c>
      <c r="F97" s="15">
        <v>1</v>
      </c>
      <c r="G97" s="15">
        <v>0.15</v>
      </c>
      <c r="H97" s="15" t="s">
        <v>81</v>
      </c>
      <c r="I97" s="15" t="s">
        <v>81</v>
      </c>
      <c r="J97" s="15">
        <v>0</v>
      </c>
      <c r="K97" s="15">
        <v>0</v>
      </c>
      <c r="L97" s="15">
        <v>1</v>
      </c>
      <c r="M97" s="15">
        <v>0.25</v>
      </c>
      <c r="N97" s="15">
        <v>2</v>
      </c>
      <c r="O97" s="15">
        <v>0.52</v>
      </c>
      <c r="P97" s="15">
        <v>0</v>
      </c>
      <c r="Q97" s="15">
        <v>0</v>
      </c>
      <c r="R97" s="15">
        <v>0</v>
      </c>
      <c r="S97" s="15">
        <v>0</v>
      </c>
      <c r="T97" s="15">
        <v>1</v>
      </c>
      <c r="U97" s="15">
        <v>0.38</v>
      </c>
      <c r="V97" s="15">
        <v>1</v>
      </c>
      <c r="W97" s="15">
        <v>0.37</v>
      </c>
      <c r="X97" s="15">
        <v>0</v>
      </c>
      <c r="Y97" s="15">
        <v>0</v>
      </c>
      <c r="Z97" s="15">
        <v>0</v>
      </c>
      <c r="AA97" s="15">
        <v>0</v>
      </c>
    </row>
    <row r="98" spans="2:33" x14ac:dyDescent="0.2">
      <c r="B98" s="38" t="s">
        <v>82</v>
      </c>
      <c r="C98" s="44" t="s">
        <v>243</v>
      </c>
      <c r="D98" s="15">
        <v>20</v>
      </c>
      <c r="E98" s="15">
        <v>2.96</v>
      </c>
      <c r="F98" s="102">
        <v>20</v>
      </c>
      <c r="G98" s="103">
        <v>0.03</v>
      </c>
      <c r="H98" s="15" t="s">
        <v>81</v>
      </c>
      <c r="I98" s="15" t="s">
        <v>81</v>
      </c>
      <c r="J98" s="102">
        <v>12</v>
      </c>
      <c r="K98" s="102">
        <v>2.77</v>
      </c>
      <c r="L98" s="15">
        <v>0</v>
      </c>
      <c r="M98" s="15">
        <v>0</v>
      </c>
      <c r="N98" s="15">
        <v>5</v>
      </c>
      <c r="O98" s="15">
        <v>1.3</v>
      </c>
      <c r="P98" s="15">
        <v>0</v>
      </c>
      <c r="Q98" s="15">
        <v>0</v>
      </c>
      <c r="R98" s="15">
        <v>0</v>
      </c>
      <c r="S98" s="15">
        <v>0</v>
      </c>
      <c r="T98" s="15">
        <v>10</v>
      </c>
      <c r="U98" s="15">
        <v>4</v>
      </c>
      <c r="V98" s="102">
        <v>13</v>
      </c>
      <c r="W98" s="102">
        <v>5</v>
      </c>
      <c r="X98" s="102" t="s">
        <v>81</v>
      </c>
      <c r="Y98" s="102" t="s">
        <v>81</v>
      </c>
      <c r="Z98" s="102" t="s">
        <v>81</v>
      </c>
      <c r="AA98" s="102" t="s">
        <v>81</v>
      </c>
    </row>
    <row r="99" spans="2:33" x14ac:dyDescent="0.2">
      <c r="B99" s="38" t="s">
        <v>83</v>
      </c>
      <c r="C99" s="44" t="s">
        <v>244</v>
      </c>
      <c r="D99" s="15">
        <v>1</v>
      </c>
      <c r="E99" s="15">
        <v>1.4814814814814814E-3</v>
      </c>
      <c r="F99" s="15">
        <v>55</v>
      </c>
      <c r="G99" s="15">
        <v>8.3000000000000007</v>
      </c>
      <c r="H99" s="15" t="s">
        <v>81</v>
      </c>
      <c r="I99" s="15" t="s">
        <v>81</v>
      </c>
      <c r="J99" s="15">
        <v>5</v>
      </c>
      <c r="K99" s="15">
        <v>1.1200000000000001</v>
      </c>
      <c r="L99" s="15">
        <v>0</v>
      </c>
      <c r="M99" s="15">
        <v>0</v>
      </c>
      <c r="N99" s="15">
        <v>7</v>
      </c>
      <c r="O99" s="15">
        <v>2</v>
      </c>
      <c r="P99" s="15">
        <v>0</v>
      </c>
      <c r="Q99" s="15">
        <v>0</v>
      </c>
      <c r="R99" s="15">
        <v>0</v>
      </c>
      <c r="S99" s="15">
        <v>0</v>
      </c>
      <c r="T99" s="15">
        <v>0</v>
      </c>
      <c r="U99" s="15">
        <v>0</v>
      </c>
      <c r="V99" s="15">
        <v>0</v>
      </c>
      <c r="W99" s="15">
        <v>0</v>
      </c>
      <c r="X99" s="15">
        <v>0</v>
      </c>
      <c r="Y99" s="15">
        <v>0</v>
      </c>
      <c r="Z99" s="15">
        <v>6</v>
      </c>
      <c r="AA99" s="15">
        <v>4.5</v>
      </c>
    </row>
    <row r="100" spans="2:33" ht="12.75" customHeight="1" x14ac:dyDescent="0.2">
      <c r="B100" s="38" t="s">
        <v>84</v>
      </c>
      <c r="C100" s="44" t="s">
        <v>245</v>
      </c>
      <c r="D100" s="15">
        <v>3</v>
      </c>
      <c r="E100" s="15">
        <v>4.4444444444444444E-3</v>
      </c>
      <c r="F100" s="15">
        <v>1</v>
      </c>
      <c r="G100" s="15">
        <v>0.16</v>
      </c>
      <c r="H100" s="15" t="s">
        <v>81</v>
      </c>
      <c r="I100" s="15" t="s">
        <v>81</v>
      </c>
      <c r="J100" s="15">
        <v>13</v>
      </c>
      <c r="K100" s="15">
        <v>2.84</v>
      </c>
      <c r="L100" s="15">
        <v>0</v>
      </c>
      <c r="M100" s="15">
        <v>0</v>
      </c>
      <c r="N100" s="15">
        <v>7</v>
      </c>
      <c r="O100" s="15">
        <v>2</v>
      </c>
      <c r="P100" s="15">
        <v>0</v>
      </c>
      <c r="Q100" s="15">
        <v>0</v>
      </c>
      <c r="R100" s="15">
        <v>0</v>
      </c>
      <c r="S100" s="15">
        <v>0</v>
      </c>
      <c r="T100" s="15">
        <v>0</v>
      </c>
      <c r="U100" s="15">
        <v>0</v>
      </c>
      <c r="V100" s="15">
        <v>0</v>
      </c>
      <c r="W100" s="15">
        <v>0</v>
      </c>
      <c r="X100" s="15">
        <v>0</v>
      </c>
      <c r="Y100" s="15">
        <v>0</v>
      </c>
      <c r="Z100" s="15">
        <v>0</v>
      </c>
      <c r="AA100" s="15">
        <v>0</v>
      </c>
    </row>
    <row r="101" spans="2:33" x14ac:dyDescent="0.2">
      <c r="B101" s="38" t="s">
        <v>85</v>
      </c>
      <c r="C101" s="44" t="s">
        <v>246</v>
      </c>
      <c r="D101" s="15">
        <v>4</v>
      </c>
      <c r="E101" s="15">
        <v>0.59</v>
      </c>
      <c r="F101" s="15">
        <v>3</v>
      </c>
      <c r="G101" s="15">
        <v>0.45</v>
      </c>
      <c r="H101" s="15">
        <v>1</v>
      </c>
      <c r="I101" s="15">
        <v>0.22</v>
      </c>
      <c r="J101" s="15">
        <v>1</v>
      </c>
      <c r="K101" s="15">
        <v>0.22</v>
      </c>
      <c r="L101" s="15">
        <v>8</v>
      </c>
      <c r="M101" s="15">
        <v>1.98</v>
      </c>
      <c r="N101" s="15">
        <v>8</v>
      </c>
      <c r="O101" s="15">
        <v>2.06</v>
      </c>
      <c r="P101" s="15">
        <v>8</v>
      </c>
      <c r="Q101" s="15">
        <v>6.25</v>
      </c>
      <c r="R101" s="15">
        <v>8</v>
      </c>
      <c r="S101" s="15">
        <v>6.84</v>
      </c>
      <c r="T101" s="15">
        <v>4</v>
      </c>
      <c r="U101" s="15">
        <v>1.5</v>
      </c>
      <c r="V101" s="15">
        <v>0</v>
      </c>
      <c r="W101" s="15">
        <v>0</v>
      </c>
      <c r="X101" s="15">
        <v>3</v>
      </c>
      <c r="Y101" s="15">
        <v>2.16</v>
      </c>
      <c r="Z101" s="15">
        <v>7</v>
      </c>
      <c r="AA101" s="15">
        <v>5.2</v>
      </c>
    </row>
    <row r="102" spans="2:33" ht="24" x14ac:dyDescent="0.2">
      <c r="B102" s="38" t="s">
        <v>86</v>
      </c>
      <c r="C102" s="44" t="s">
        <v>247</v>
      </c>
      <c r="D102" s="15">
        <v>77</v>
      </c>
      <c r="E102" s="15">
        <v>26.1</v>
      </c>
      <c r="F102" s="15">
        <v>89</v>
      </c>
      <c r="G102" s="15">
        <v>28</v>
      </c>
      <c r="H102" s="15">
        <v>14</v>
      </c>
      <c r="I102" s="15">
        <v>13.6</v>
      </c>
      <c r="J102" s="15">
        <v>23</v>
      </c>
      <c r="K102" s="15">
        <v>30</v>
      </c>
      <c r="L102" s="15">
        <v>10</v>
      </c>
      <c r="M102" s="15">
        <v>37</v>
      </c>
      <c r="N102" s="15">
        <v>2</v>
      </c>
      <c r="O102" s="15">
        <v>7.7</v>
      </c>
      <c r="P102" s="15">
        <v>41</v>
      </c>
      <c r="Q102" s="15">
        <v>32.03</v>
      </c>
      <c r="R102" s="15">
        <v>35</v>
      </c>
      <c r="S102" s="15">
        <v>30</v>
      </c>
      <c r="T102" s="15" t="s">
        <v>81</v>
      </c>
      <c r="U102" s="15" t="s">
        <v>81</v>
      </c>
      <c r="V102" s="15">
        <v>17</v>
      </c>
      <c r="W102" s="15">
        <v>30.4</v>
      </c>
      <c r="X102" s="15" t="s">
        <v>81</v>
      </c>
      <c r="Y102" s="15" t="s">
        <v>81</v>
      </c>
      <c r="Z102" s="15">
        <v>13</v>
      </c>
      <c r="AA102" s="15">
        <v>26</v>
      </c>
    </row>
    <row r="103" spans="2:33" ht="24" x14ac:dyDescent="0.2">
      <c r="B103" s="38" t="s">
        <v>87</v>
      </c>
      <c r="C103" s="44" t="s">
        <v>248</v>
      </c>
      <c r="D103" s="15">
        <v>5</v>
      </c>
      <c r="E103" s="15">
        <v>18.510000000000002</v>
      </c>
      <c r="F103" s="15">
        <v>5</v>
      </c>
      <c r="G103" s="15">
        <v>20</v>
      </c>
      <c r="H103" s="15" t="s">
        <v>81</v>
      </c>
      <c r="I103" s="15" t="s">
        <v>81</v>
      </c>
      <c r="J103" s="15">
        <v>8</v>
      </c>
      <c r="K103" s="15">
        <v>61.5</v>
      </c>
      <c r="L103" s="15">
        <v>2</v>
      </c>
      <c r="M103" s="15">
        <v>20</v>
      </c>
      <c r="N103" s="15">
        <v>1</v>
      </c>
      <c r="O103" s="15">
        <v>7.7</v>
      </c>
      <c r="P103" s="15">
        <v>1</v>
      </c>
      <c r="Q103" s="15">
        <v>20</v>
      </c>
      <c r="R103" s="15">
        <v>1</v>
      </c>
      <c r="S103" s="15">
        <v>14.3</v>
      </c>
      <c r="T103" s="15" t="s">
        <v>81</v>
      </c>
      <c r="U103" s="15" t="s">
        <v>81</v>
      </c>
      <c r="V103" s="15">
        <v>19</v>
      </c>
      <c r="W103" s="15">
        <v>7</v>
      </c>
      <c r="X103" s="15">
        <v>1</v>
      </c>
      <c r="Y103" s="15">
        <v>1</v>
      </c>
      <c r="Z103" s="15">
        <v>1</v>
      </c>
      <c r="AA103" s="15">
        <v>33</v>
      </c>
    </row>
    <row r="104" spans="2:33" x14ac:dyDescent="0.25">
      <c r="B104" s="5"/>
      <c r="C104" s="50"/>
    </row>
    <row r="105" spans="2:33" ht="12.75" x14ac:dyDescent="0.25">
      <c r="B105" s="70" t="s">
        <v>88</v>
      </c>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row>
    <row r="106" spans="2:33" x14ac:dyDescent="0.2">
      <c r="B106" s="34" t="s">
        <v>0</v>
      </c>
      <c r="C106" s="46" t="s">
        <v>179</v>
      </c>
      <c r="D106" s="67" t="s">
        <v>1</v>
      </c>
      <c r="E106" s="68"/>
      <c r="F106" s="68"/>
      <c r="G106" s="68"/>
      <c r="H106" s="69"/>
      <c r="I106" s="67" t="s">
        <v>2</v>
      </c>
      <c r="J106" s="68"/>
      <c r="K106" s="68"/>
      <c r="L106" s="68"/>
      <c r="M106" s="69"/>
      <c r="N106" s="67" t="s">
        <v>3</v>
      </c>
      <c r="O106" s="68"/>
      <c r="P106" s="68"/>
      <c r="Q106" s="68"/>
      <c r="R106" s="69"/>
      <c r="S106" s="67" t="s">
        <v>4</v>
      </c>
      <c r="T106" s="68"/>
      <c r="U106" s="68"/>
      <c r="V106" s="68"/>
      <c r="W106" s="69"/>
      <c r="X106" s="67" t="s">
        <v>329</v>
      </c>
      <c r="Y106" s="68"/>
      <c r="Z106" s="68"/>
      <c r="AA106" s="68"/>
      <c r="AB106" s="69"/>
      <c r="AC106" s="67" t="s">
        <v>332</v>
      </c>
      <c r="AD106" s="68"/>
      <c r="AE106" s="68"/>
      <c r="AF106" s="68"/>
      <c r="AG106" s="69"/>
    </row>
    <row r="107" spans="2:33" x14ac:dyDescent="0.2">
      <c r="B107" s="37" t="s">
        <v>15</v>
      </c>
      <c r="C107" s="43" t="s">
        <v>187</v>
      </c>
      <c r="D107" s="21">
        <v>2018</v>
      </c>
      <c r="E107" s="21">
        <v>2019</v>
      </c>
      <c r="F107" s="21">
        <v>2020</v>
      </c>
      <c r="G107" s="21">
        <v>2021</v>
      </c>
      <c r="H107" s="21">
        <v>2022</v>
      </c>
      <c r="I107" s="21">
        <v>2018</v>
      </c>
      <c r="J107" s="21">
        <v>2019</v>
      </c>
      <c r="K107" s="21">
        <v>2020</v>
      </c>
      <c r="L107" s="21">
        <v>2021</v>
      </c>
      <c r="M107" s="21">
        <v>2022</v>
      </c>
      <c r="N107" s="21">
        <v>2018</v>
      </c>
      <c r="O107" s="21">
        <v>2019</v>
      </c>
      <c r="P107" s="21">
        <v>2020</v>
      </c>
      <c r="Q107" s="21">
        <v>2021</v>
      </c>
      <c r="R107" s="21">
        <v>2022</v>
      </c>
      <c r="S107" s="21">
        <v>2018</v>
      </c>
      <c r="T107" s="21">
        <v>2019</v>
      </c>
      <c r="U107" s="21">
        <v>2020</v>
      </c>
      <c r="V107" s="21">
        <v>2021</v>
      </c>
      <c r="W107" s="21">
        <v>2022</v>
      </c>
      <c r="X107" s="21">
        <v>2018</v>
      </c>
      <c r="Y107" s="21">
        <v>2019</v>
      </c>
      <c r="Z107" s="21">
        <v>2020</v>
      </c>
      <c r="AA107" s="21">
        <v>2021</v>
      </c>
      <c r="AB107" s="21">
        <v>2022</v>
      </c>
      <c r="AC107" s="21">
        <v>2018</v>
      </c>
      <c r="AD107" s="21">
        <v>2019</v>
      </c>
      <c r="AE107" s="21">
        <v>2020</v>
      </c>
      <c r="AF107" s="21">
        <v>2021</v>
      </c>
      <c r="AG107" s="21">
        <v>2022</v>
      </c>
    </row>
    <row r="108" spans="2:33" x14ac:dyDescent="0.2">
      <c r="B108" s="38" t="s">
        <v>89</v>
      </c>
      <c r="C108" s="44" t="s">
        <v>249</v>
      </c>
      <c r="D108" s="20">
        <v>100</v>
      </c>
      <c r="E108" s="20">
        <v>136</v>
      </c>
      <c r="F108" s="20">
        <v>123</v>
      </c>
      <c r="G108" s="20">
        <v>146</v>
      </c>
      <c r="H108" s="20">
        <v>67</v>
      </c>
      <c r="I108" s="20">
        <v>19</v>
      </c>
      <c r="J108" s="20">
        <v>56</v>
      </c>
      <c r="K108" s="20">
        <v>11</v>
      </c>
      <c r="L108" s="20">
        <v>25</v>
      </c>
      <c r="M108" s="20">
        <v>26</v>
      </c>
      <c r="N108" s="20">
        <v>51</v>
      </c>
      <c r="O108" s="20">
        <v>48</v>
      </c>
      <c r="P108" s="20">
        <v>46</v>
      </c>
      <c r="Q108" s="20">
        <v>30</v>
      </c>
      <c r="R108" s="20">
        <v>21</v>
      </c>
      <c r="S108" s="20">
        <v>23</v>
      </c>
      <c r="T108" s="20">
        <v>22</v>
      </c>
      <c r="U108" s="20">
        <v>11</v>
      </c>
      <c r="V108" s="20">
        <v>11</v>
      </c>
      <c r="W108" s="20">
        <v>12</v>
      </c>
      <c r="X108" s="20">
        <v>24</v>
      </c>
      <c r="Y108" s="20">
        <v>7</v>
      </c>
      <c r="Z108" s="20">
        <v>46</v>
      </c>
      <c r="AA108" s="20">
        <v>27</v>
      </c>
      <c r="AB108" s="20">
        <v>27</v>
      </c>
      <c r="AC108" s="20">
        <v>51</v>
      </c>
      <c r="AD108" s="20">
        <v>25</v>
      </c>
      <c r="AE108" s="20">
        <v>17</v>
      </c>
      <c r="AF108" s="20">
        <v>15</v>
      </c>
      <c r="AG108" s="20">
        <v>19</v>
      </c>
    </row>
    <row r="109" spans="2:33" x14ac:dyDescent="0.25">
      <c r="B109" s="42" t="s">
        <v>90</v>
      </c>
      <c r="C109" s="44" t="s">
        <v>250</v>
      </c>
      <c r="D109" s="20">
        <v>9</v>
      </c>
      <c r="E109" s="20">
        <v>26</v>
      </c>
      <c r="F109" s="20">
        <v>30</v>
      </c>
      <c r="G109" s="20">
        <v>48</v>
      </c>
      <c r="H109" s="20">
        <v>42</v>
      </c>
      <c r="I109" s="20">
        <v>11</v>
      </c>
      <c r="J109" s="20">
        <v>17</v>
      </c>
      <c r="K109" s="20">
        <v>9</v>
      </c>
      <c r="L109" s="20">
        <v>11</v>
      </c>
      <c r="M109" s="20">
        <v>18</v>
      </c>
      <c r="N109" s="20">
        <v>26</v>
      </c>
      <c r="O109" s="20">
        <v>26</v>
      </c>
      <c r="P109" s="20">
        <v>17</v>
      </c>
      <c r="Q109" s="20">
        <v>15</v>
      </c>
      <c r="R109" s="20">
        <v>17</v>
      </c>
      <c r="S109" s="20">
        <v>2</v>
      </c>
      <c r="T109" s="20">
        <v>5</v>
      </c>
      <c r="U109" s="20">
        <v>1</v>
      </c>
      <c r="V109" s="20">
        <v>2</v>
      </c>
      <c r="W109" s="5">
        <v>4</v>
      </c>
      <c r="X109" s="20">
        <v>1</v>
      </c>
      <c r="Y109" s="20">
        <v>2</v>
      </c>
      <c r="Z109" s="20">
        <v>3</v>
      </c>
      <c r="AA109" s="20">
        <v>1</v>
      </c>
      <c r="AB109" s="20">
        <v>3</v>
      </c>
      <c r="AC109" s="20">
        <v>24</v>
      </c>
      <c r="AD109" s="20">
        <v>7</v>
      </c>
      <c r="AE109" s="20">
        <v>9</v>
      </c>
      <c r="AF109" s="20">
        <v>4</v>
      </c>
      <c r="AG109" s="20">
        <v>4</v>
      </c>
    </row>
    <row r="110" spans="2:33" x14ac:dyDescent="0.2">
      <c r="B110" s="38" t="s">
        <v>91</v>
      </c>
      <c r="C110" s="44" t="s">
        <v>251</v>
      </c>
      <c r="D110" s="20">
        <v>49</v>
      </c>
      <c r="E110" s="20">
        <v>85</v>
      </c>
      <c r="F110" s="20">
        <v>74</v>
      </c>
      <c r="G110" s="20">
        <v>93</v>
      </c>
      <c r="H110" s="20">
        <v>31</v>
      </c>
      <c r="I110" s="20">
        <v>5</v>
      </c>
      <c r="J110" s="20">
        <v>85</v>
      </c>
      <c r="K110" s="20">
        <v>4</v>
      </c>
      <c r="L110" s="20">
        <v>10</v>
      </c>
      <c r="M110" s="20">
        <v>14</v>
      </c>
      <c r="N110" s="20">
        <v>23</v>
      </c>
      <c r="O110" s="20">
        <v>10</v>
      </c>
      <c r="P110" s="20">
        <v>19</v>
      </c>
      <c r="Q110" s="20">
        <v>9</v>
      </c>
      <c r="R110" s="20">
        <v>6</v>
      </c>
      <c r="S110" s="20">
        <v>6</v>
      </c>
      <c r="T110" s="20">
        <v>10</v>
      </c>
      <c r="U110" s="20">
        <v>5</v>
      </c>
      <c r="V110" s="20">
        <v>1</v>
      </c>
      <c r="W110" s="20">
        <v>1</v>
      </c>
      <c r="X110" s="20">
        <v>5</v>
      </c>
      <c r="Y110" s="20">
        <v>4</v>
      </c>
      <c r="Z110" s="20">
        <v>10</v>
      </c>
      <c r="AA110" s="20">
        <v>10</v>
      </c>
      <c r="AB110" s="20">
        <v>12</v>
      </c>
      <c r="AC110" s="20">
        <v>19</v>
      </c>
      <c r="AD110" s="20">
        <v>13</v>
      </c>
      <c r="AE110" s="20">
        <v>7</v>
      </c>
      <c r="AF110" s="20">
        <v>12</v>
      </c>
      <c r="AG110" s="20">
        <v>9</v>
      </c>
    </row>
    <row r="111" spans="2:33" x14ac:dyDescent="0.2">
      <c r="B111" s="38" t="s">
        <v>92</v>
      </c>
      <c r="C111" s="44" t="s">
        <v>252</v>
      </c>
      <c r="D111" s="20">
        <v>60</v>
      </c>
      <c r="E111" s="20">
        <v>77</v>
      </c>
      <c r="F111" s="20">
        <v>80</v>
      </c>
      <c r="G111" s="20">
        <v>80</v>
      </c>
      <c r="H111" s="20">
        <v>36</v>
      </c>
      <c r="I111" s="20">
        <v>14</v>
      </c>
      <c r="J111" s="20">
        <v>77</v>
      </c>
      <c r="K111" s="20">
        <v>7</v>
      </c>
      <c r="L111" s="20">
        <v>15</v>
      </c>
      <c r="M111" s="20">
        <v>12</v>
      </c>
      <c r="N111" s="20">
        <v>28</v>
      </c>
      <c r="O111" s="20">
        <v>12</v>
      </c>
      <c r="P111" s="20">
        <v>27</v>
      </c>
      <c r="Q111" s="20">
        <v>21</v>
      </c>
      <c r="R111" s="20">
        <v>15</v>
      </c>
      <c r="S111" s="20">
        <v>17</v>
      </c>
      <c r="T111" s="20">
        <v>12</v>
      </c>
      <c r="U111" s="20">
        <v>6</v>
      </c>
      <c r="V111" s="20">
        <v>10</v>
      </c>
      <c r="W111" s="20">
        <v>11</v>
      </c>
      <c r="X111" s="20">
        <v>19</v>
      </c>
      <c r="Y111" s="20">
        <v>3</v>
      </c>
      <c r="Z111" s="20">
        <v>36</v>
      </c>
      <c r="AA111" s="20">
        <v>17</v>
      </c>
      <c r="AB111" s="20">
        <v>15</v>
      </c>
      <c r="AC111" s="20">
        <v>56</v>
      </c>
      <c r="AD111" s="20">
        <v>19</v>
      </c>
      <c r="AE111" s="20">
        <v>19</v>
      </c>
      <c r="AF111" s="20">
        <v>7</v>
      </c>
      <c r="AG111" s="20">
        <v>10</v>
      </c>
    </row>
    <row r="112" spans="2:33" x14ac:dyDescent="0.2">
      <c r="B112" s="38" t="s">
        <v>93</v>
      </c>
      <c r="C112" s="44" t="s">
        <v>253</v>
      </c>
      <c r="D112" s="20">
        <v>4</v>
      </c>
      <c r="E112" s="20">
        <v>17</v>
      </c>
      <c r="F112" s="20">
        <v>15</v>
      </c>
      <c r="G112" s="20">
        <v>24</v>
      </c>
      <c r="H112" s="20">
        <v>23</v>
      </c>
      <c r="I112" s="20">
        <v>2</v>
      </c>
      <c r="J112" s="20">
        <v>6</v>
      </c>
      <c r="K112" s="20">
        <v>2</v>
      </c>
      <c r="L112" s="20">
        <v>1</v>
      </c>
      <c r="M112" s="20">
        <v>4</v>
      </c>
      <c r="N112" s="20" t="s">
        <v>81</v>
      </c>
      <c r="O112" s="20" t="s">
        <v>81</v>
      </c>
      <c r="P112" s="20" t="s">
        <v>81</v>
      </c>
      <c r="Q112" s="20" t="s">
        <v>81</v>
      </c>
      <c r="R112" s="20">
        <v>6</v>
      </c>
      <c r="S112" s="20">
        <v>0</v>
      </c>
      <c r="T112" s="20">
        <v>0</v>
      </c>
      <c r="U112" s="20">
        <v>1</v>
      </c>
      <c r="V112" s="20">
        <v>2</v>
      </c>
      <c r="W112" s="20">
        <v>0</v>
      </c>
      <c r="X112" s="20">
        <v>1</v>
      </c>
      <c r="Y112" s="20">
        <v>3</v>
      </c>
      <c r="Z112" s="20">
        <v>1</v>
      </c>
      <c r="AA112" s="20">
        <v>1</v>
      </c>
      <c r="AB112" s="20" t="s">
        <v>81</v>
      </c>
      <c r="AC112" s="20">
        <v>4</v>
      </c>
      <c r="AD112" s="20">
        <v>1</v>
      </c>
      <c r="AE112" s="20">
        <v>1</v>
      </c>
      <c r="AF112" s="20">
        <v>3</v>
      </c>
      <c r="AG112" s="20">
        <v>1</v>
      </c>
    </row>
    <row r="113" spans="2:53" x14ac:dyDescent="0.2">
      <c r="B113" s="38" t="s">
        <v>94</v>
      </c>
      <c r="C113" s="44" t="s">
        <v>254</v>
      </c>
      <c r="D113" s="20">
        <v>6</v>
      </c>
      <c r="E113" s="20">
        <v>25</v>
      </c>
      <c r="F113" s="20">
        <v>21</v>
      </c>
      <c r="G113" s="20">
        <v>24</v>
      </c>
      <c r="H113" s="20">
        <v>19</v>
      </c>
      <c r="I113" s="20">
        <v>6</v>
      </c>
      <c r="J113" s="20">
        <v>9</v>
      </c>
      <c r="K113" s="20">
        <v>6</v>
      </c>
      <c r="L113" s="20">
        <v>9</v>
      </c>
      <c r="M113" s="20">
        <v>13</v>
      </c>
      <c r="N113" s="20" t="s">
        <v>81</v>
      </c>
      <c r="O113" s="20" t="s">
        <v>81</v>
      </c>
      <c r="P113" s="20" t="s">
        <v>81</v>
      </c>
      <c r="Q113" s="20" t="s">
        <v>81</v>
      </c>
      <c r="R113" s="20">
        <v>7</v>
      </c>
      <c r="S113" s="20">
        <v>1</v>
      </c>
      <c r="T113" s="20">
        <v>3</v>
      </c>
      <c r="U113" s="20">
        <v>5</v>
      </c>
      <c r="V113" s="20">
        <v>3</v>
      </c>
      <c r="W113" s="20">
        <v>4</v>
      </c>
      <c r="X113" s="20">
        <v>3</v>
      </c>
      <c r="Y113" s="20">
        <v>0</v>
      </c>
      <c r="Z113" s="20">
        <v>11</v>
      </c>
      <c r="AA113" s="20">
        <v>0</v>
      </c>
      <c r="AB113" s="20">
        <v>2</v>
      </c>
      <c r="AC113" s="20">
        <v>21</v>
      </c>
      <c r="AD113" s="20">
        <v>6</v>
      </c>
      <c r="AE113" s="20">
        <v>8</v>
      </c>
      <c r="AF113" s="20">
        <v>1</v>
      </c>
      <c r="AG113" s="20">
        <v>2</v>
      </c>
    </row>
    <row r="114" spans="2:53" x14ac:dyDescent="0.2">
      <c r="B114" s="38" t="s">
        <v>95</v>
      </c>
      <c r="C114" s="44" t="s">
        <v>255</v>
      </c>
      <c r="D114" s="20">
        <v>15.25</v>
      </c>
      <c r="E114" s="20">
        <v>13.61</v>
      </c>
      <c r="F114" s="20">
        <v>10.95</v>
      </c>
      <c r="G114" s="20">
        <v>13.33</v>
      </c>
      <c r="H114" s="20">
        <v>10.9</v>
      </c>
      <c r="I114" s="20">
        <v>7.4</v>
      </c>
      <c r="J114" s="20">
        <v>7.4</v>
      </c>
      <c r="K114" s="20">
        <v>2.2000000000000002</v>
      </c>
      <c r="L114" s="20">
        <v>5.2</v>
      </c>
      <c r="M114" s="20">
        <v>9.6</v>
      </c>
      <c r="N114" s="20">
        <v>10</v>
      </c>
      <c r="O114" s="20">
        <v>24</v>
      </c>
      <c r="P114" s="20">
        <v>7</v>
      </c>
      <c r="Q114" s="20">
        <v>5</v>
      </c>
      <c r="R114" s="20">
        <v>9.6</v>
      </c>
      <c r="S114" s="20">
        <v>14.61</v>
      </c>
      <c r="T114" s="20">
        <v>35.619999999999997</v>
      </c>
      <c r="U114" s="20">
        <v>21.71</v>
      </c>
      <c r="V114" s="20">
        <v>9.3800000000000008</v>
      </c>
      <c r="W114" s="20">
        <v>16.399999999999999</v>
      </c>
      <c r="X114" s="20">
        <v>5</v>
      </c>
      <c r="Y114" s="20">
        <v>5</v>
      </c>
      <c r="Z114" s="20">
        <v>9</v>
      </c>
      <c r="AA114" s="20">
        <v>7</v>
      </c>
      <c r="AB114" s="20">
        <v>6.7</v>
      </c>
      <c r="AC114" s="20">
        <v>17.010000000000002</v>
      </c>
      <c r="AD114" s="20">
        <v>17.010000000000002</v>
      </c>
      <c r="AE114" s="20">
        <v>11.2</v>
      </c>
      <c r="AF114" s="20">
        <v>15.1</v>
      </c>
      <c r="AG114" s="20">
        <v>11.94</v>
      </c>
    </row>
    <row r="115" spans="2:53" x14ac:dyDescent="0.2">
      <c r="B115" s="38" t="s">
        <v>96</v>
      </c>
      <c r="C115" s="44" t="s">
        <v>256</v>
      </c>
      <c r="D115" s="20">
        <v>4.5199999999999996</v>
      </c>
      <c r="E115" s="20">
        <v>7.9</v>
      </c>
      <c r="F115" s="20">
        <v>4.99</v>
      </c>
      <c r="G115" s="20">
        <v>6.67</v>
      </c>
      <c r="H115" s="20">
        <v>5.7</v>
      </c>
      <c r="I115" s="20">
        <v>3.6</v>
      </c>
      <c r="J115" s="20">
        <v>3.6</v>
      </c>
      <c r="K115" s="20">
        <v>1.3</v>
      </c>
      <c r="L115" s="20">
        <v>3.5</v>
      </c>
      <c r="M115" s="20">
        <v>5.0999999999999996</v>
      </c>
      <c r="N115" s="20">
        <v>4</v>
      </c>
      <c r="O115" s="20">
        <v>5</v>
      </c>
      <c r="P115" s="20">
        <v>3</v>
      </c>
      <c r="Q115" s="20">
        <v>3</v>
      </c>
      <c r="R115" s="20">
        <v>5.0999999999999996</v>
      </c>
      <c r="S115" s="20">
        <v>2.81</v>
      </c>
      <c r="T115" s="20">
        <v>10.27</v>
      </c>
      <c r="U115" s="20">
        <v>11.63</v>
      </c>
      <c r="V115" s="20">
        <v>8.59</v>
      </c>
      <c r="W115" s="20">
        <v>10.3</v>
      </c>
      <c r="X115" s="20">
        <v>3</v>
      </c>
      <c r="Y115" s="20">
        <v>3</v>
      </c>
      <c r="Z115" s="20">
        <v>3</v>
      </c>
      <c r="AA115" s="20">
        <v>2</v>
      </c>
      <c r="AB115" s="20">
        <v>3</v>
      </c>
      <c r="AC115" s="20">
        <v>2.72</v>
      </c>
      <c r="AD115" s="20">
        <v>2.72</v>
      </c>
      <c r="AE115" s="20">
        <v>2.1</v>
      </c>
      <c r="AF115" s="20">
        <v>3.6</v>
      </c>
      <c r="AG115" s="20">
        <v>4.47</v>
      </c>
    </row>
    <row r="116" spans="2:53" x14ac:dyDescent="0.25">
      <c r="B116" s="5"/>
      <c r="C116" s="5"/>
    </row>
    <row r="117" spans="2:53" ht="12.75" x14ac:dyDescent="0.25">
      <c r="B117" s="70" t="s">
        <v>97</v>
      </c>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row>
    <row r="118" spans="2:53" x14ac:dyDescent="0.2">
      <c r="B118" s="34" t="s">
        <v>0</v>
      </c>
      <c r="C118" s="46" t="s">
        <v>179</v>
      </c>
      <c r="D118" s="67" t="s">
        <v>1</v>
      </c>
      <c r="E118" s="68"/>
      <c r="F118" s="68"/>
      <c r="G118" s="68"/>
      <c r="H118" s="69"/>
      <c r="I118" s="67" t="s">
        <v>2</v>
      </c>
      <c r="J118" s="68"/>
      <c r="K118" s="68"/>
      <c r="L118" s="68"/>
      <c r="M118" s="69"/>
      <c r="N118" s="67" t="s">
        <v>3</v>
      </c>
      <c r="O118" s="68"/>
      <c r="P118" s="68"/>
      <c r="Q118" s="68"/>
      <c r="R118" s="69"/>
      <c r="S118" s="67" t="s">
        <v>4</v>
      </c>
      <c r="T118" s="68"/>
      <c r="U118" s="68"/>
      <c r="V118" s="68"/>
      <c r="W118" s="69"/>
      <c r="X118" s="67" t="s">
        <v>329</v>
      </c>
      <c r="Y118" s="68"/>
      <c r="Z118" s="68"/>
      <c r="AA118" s="68"/>
      <c r="AB118" s="69"/>
      <c r="AC118" s="67" t="s">
        <v>332</v>
      </c>
      <c r="AD118" s="68"/>
      <c r="AE118" s="68"/>
      <c r="AF118" s="68"/>
      <c r="AG118" s="69"/>
    </row>
    <row r="119" spans="2:53" x14ac:dyDescent="0.2">
      <c r="B119" s="37" t="s">
        <v>15</v>
      </c>
      <c r="C119" s="43" t="s">
        <v>187</v>
      </c>
      <c r="D119" s="21">
        <v>2018</v>
      </c>
      <c r="E119" s="21">
        <v>2019</v>
      </c>
      <c r="F119" s="21">
        <v>2020</v>
      </c>
      <c r="G119" s="21">
        <v>2021</v>
      </c>
      <c r="H119" s="21">
        <v>2022</v>
      </c>
      <c r="I119" s="21">
        <v>2018</v>
      </c>
      <c r="J119" s="21">
        <v>2019</v>
      </c>
      <c r="K119" s="21">
        <v>2020</v>
      </c>
      <c r="L119" s="21">
        <v>2021</v>
      </c>
      <c r="M119" s="21">
        <v>2022</v>
      </c>
      <c r="N119" s="21">
        <v>2018</v>
      </c>
      <c r="O119" s="21">
        <v>2019</v>
      </c>
      <c r="P119" s="21">
        <v>2020</v>
      </c>
      <c r="Q119" s="21">
        <v>2021</v>
      </c>
      <c r="R119" s="21">
        <v>2022</v>
      </c>
      <c r="S119" s="21">
        <v>2018</v>
      </c>
      <c r="T119" s="21">
        <v>2019</v>
      </c>
      <c r="U119" s="21">
        <v>2020</v>
      </c>
      <c r="V119" s="21">
        <v>2021</v>
      </c>
      <c r="W119" s="21">
        <v>2022</v>
      </c>
      <c r="X119" s="21">
        <v>2018</v>
      </c>
      <c r="Y119" s="21">
        <v>2019</v>
      </c>
      <c r="Z119" s="21">
        <v>2020</v>
      </c>
      <c r="AA119" s="21">
        <v>2021</v>
      </c>
      <c r="AB119" s="21">
        <v>2022</v>
      </c>
      <c r="AC119" s="21">
        <v>2018</v>
      </c>
      <c r="AD119" s="21">
        <v>2019</v>
      </c>
      <c r="AE119" s="21">
        <v>2020</v>
      </c>
      <c r="AF119" s="21">
        <v>2021</v>
      </c>
      <c r="AG119" s="21">
        <v>2022</v>
      </c>
    </row>
    <row r="120" spans="2:53" x14ac:dyDescent="0.2">
      <c r="B120" s="38" t="s">
        <v>98</v>
      </c>
      <c r="C120" s="44" t="s">
        <v>257</v>
      </c>
      <c r="D120" s="20">
        <v>0.95</v>
      </c>
      <c r="E120" s="20">
        <v>0.86</v>
      </c>
      <c r="F120" s="20">
        <v>0.71</v>
      </c>
      <c r="G120" s="20">
        <v>0.71</v>
      </c>
      <c r="H120" s="20">
        <v>0.73</v>
      </c>
      <c r="I120" s="20">
        <v>0.98</v>
      </c>
      <c r="J120" s="20">
        <v>1.06</v>
      </c>
      <c r="K120" s="20">
        <v>1.25</v>
      </c>
      <c r="L120" s="20">
        <v>1.29</v>
      </c>
      <c r="M120" s="20">
        <v>1.29</v>
      </c>
      <c r="N120" s="20">
        <v>0.81</v>
      </c>
      <c r="O120" s="20">
        <v>0.74</v>
      </c>
      <c r="P120" s="20">
        <v>0.76</v>
      </c>
      <c r="Q120" s="20">
        <v>0.8</v>
      </c>
      <c r="R120" s="20">
        <v>0.74</v>
      </c>
      <c r="S120" s="20">
        <v>0.85</v>
      </c>
      <c r="T120" s="20">
        <v>0</v>
      </c>
      <c r="U120" s="20">
        <v>0.57999999999999996</v>
      </c>
      <c r="V120" s="20">
        <v>1.93</v>
      </c>
      <c r="W120" s="20">
        <v>1.18</v>
      </c>
      <c r="X120" s="20" t="s">
        <v>81</v>
      </c>
      <c r="Y120" s="20" t="s">
        <v>81</v>
      </c>
      <c r="Z120" s="20" t="s">
        <v>81</v>
      </c>
      <c r="AA120" s="20" t="s">
        <v>81</v>
      </c>
      <c r="AB120" s="20" t="s">
        <v>81</v>
      </c>
      <c r="AC120" s="20" t="s">
        <v>81</v>
      </c>
      <c r="AD120" s="20" t="s">
        <v>81</v>
      </c>
      <c r="AE120" s="20">
        <v>1.25</v>
      </c>
      <c r="AF120" s="20">
        <v>1.08</v>
      </c>
      <c r="AG120" s="20">
        <v>0.84</v>
      </c>
    </row>
    <row r="121" spans="2:53" x14ac:dyDescent="0.2">
      <c r="B121" s="38" t="s">
        <v>99</v>
      </c>
      <c r="C121" s="44" t="s">
        <v>258</v>
      </c>
      <c r="D121" s="20">
        <v>0.95</v>
      </c>
      <c r="E121" s="20">
        <v>0.93</v>
      </c>
      <c r="F121" s="20">
        <v>0.97</v>
      </c>
      <c r="G121" s="20">
        <v>0.93</v>
      </c>
      <c r="H121" s="20">
        <v>0.94</v>
      </c>
      <c r="I121" s="20">
        <v>1.02</v>
      </c>
      <c r="J121" s="20">
        <v>1</v>
      </c>
      <c r="K121" s="20">
        <v>0.99</v>
      </c>
      <c r="L121" s="20">
        <v>1</v>
      </c>
      <c r="M121" s="20">
        <v>1.03</v>
      </c>
      <c r="N121" s="20">
        <v>0.92</v>
      </c>
      <c r="O121" s="20">
        <v>0.91</v>
      </c>
      <c r="P121" s="20">
        <v>0.9</v>
      </c>
      <c r="Q121" s="20">
        <v>0.9</v>
      </c>
      <c r="R121" s="20">
        <v>0.95</v>
      </c>
      <c r="S121" s="20">
        <v>0.93</v>
      </c>
      <c r="T121" s="20">
        <v>0.63</v>
      </c>
      <c r="U121" s="20">
        <v>0.77</v>
      </c>
      <c r="V121" s="20">
        <v>1.1100000000000001</v>
      </c>
      <c r="W121" s="20">
        <v>1.5</v>
      </c>
      <c r="X121" s="20">
        <v>0.92</v>
      </c>
      <c r="Y121" s="20">
        <v>0.9</v>
      </c>
      <c r="Z121" s="20">
        <v>0.95</v>
      </c>
      <c r="AA121" s="20">
        <v>0.95</v>
      </c>
      <c r="AB121" s="20">
        <v>0.95</v>
      </c>
      <c r="AC121" s="20" t="s">
        <v>81</v>
      </c>
      <c r="AD121" s="20" t="s">
        <v>81</v>
      </c>
      <c r="AE121" s="20">
        <v>0.87</v>
      </c>
      <c r="AF121" s="20">
        <v>0.85</v>
      </c>
      <c r="AG121" s="20">
        <v>0.88</v>
      </c>
    </row>
    <row r="122" spans="2:53" x14ac:dyDescent="0.2">
      <c r="B122" s="38" t="s">
        <v>100</v>
      </c>
      <c r="C122" s="44" t="s">
        <v>259</v>
      </c>
      <c r="D122" s="20">
        <v>1.02</v>
      </c>
      <c r="E122" s="20">
        <v>1.02</v>
      </c>
      <c r="F122" s="20">
        <v>1.02</v>
      </c>
      <c r="G122" s="20">
        <v>1.02</v>
      </c>
      <c r="H122" s="20">
        <v>1</v>
      </c>
      <c r="I122" s="20">
        <v>1</v>
      </c>
      <c r="J122" s="20">
        <v>1</v>
      </c>
      <c r="K122" s="20">
        <v>1</v>
      </c>
      <c r="L122" s="20">
        <v>1</v>
      </c>
      <c r="M122" s="20">
        <v>1</v>
      </c>
      <c r="N122" s="20">
        <v>1.01</v>
      </c>
      <c r="O122" s="20">
        <v>0.99</v>
      </c>
      <c r="P122" s="20">
        <v>1.0900000000000001</v>
      </c>
      <c r="Q122" s="20">
        <v>1.1000000000000001</v>
      </c>
      <c r="R122" s="20">
        <v>1.18</v>
      </c>
      <c r="S122" s="20">
        <v>0.9</v>
      </c>
      <c r="T122" s="20">
        <v>0.85</v>
      </c>
      <c r="U122" s="20">
        <v>0.84</v>
      </c>
      <c r="V122" s="20">
        <v>0.83</v>
      </c>
      <c r="W122" s="20">
        <v>0.85</v>
      </c>
      <c r="X122" s="20">
        <v>1.55</v>
      </c>
      <c r="Y122" s="20">
        <v>1.83</v>
      </c>
      <c r="Z122" s="20">
        <v>1.79</v>
      </c>
      <c r="AA122" s="20">
        <v>1.88</v>
      </c>
      <c r="AB122" s="20">
        <v>0.68</v>
      </c>
      <c r="AC122" s="20" t="s">
        <v>81</v>
      </c>
      <c r="AD122" s="20" t="s">
        <v>81</v>
      </c>
      <c r="AE122" s="20">
        <v>0</v>
      </c>
      <c r="AF122" s="20">
        <v>0</v>
      </c>
      <c r="AG122" s="20">
        <v>0</v>
      </c>
    </row>
    <row r="123" spans="2:53" x14ac:dyDescent="0.2">
      <c r="B123" s="38" t="s">
        <v>101</v>
      </c>
      <c r="C123" s="44" t="s">
        <v>260</v>
      </c>
      <c r="D123" s="20">
        <v>0.99</v>
      </c>
      <c r="E123" s="20">
        <v>0.96</v>
      </c>
      <c r="F123" s="20">
        <v>0.95</v>
      </c>
      <c r="G123" s="20">
        <v>1.01</v>
      </c>
      <c r="H123" s="20">
        <v>0.96</v>
      </c>
      <c r="I123" s="20">
        <v>0.9</v>
      </c>
      <c r="J123" s="20">
        <v>0.9</v>
      </c>
      <c r="K123" s="20">
        <v>0.92</v>
      </c>
      <c r="L123" s="20">
        <v>0.95</v>
      </c>
      <c r="M123" s="20">
        <v>0.94</v>
      </c>
      <c r="N123" s="20">
        <v>0.71</v>
      </c>
      <c r="O123" s="20">
        <v>0.91</v>
      </c>
      <c r="P123" s="20">
        <v>0.89</v>
      </c>
      <c r="Q123" s="20">
        <v>1</v>
      </c>
      <c r="R123" s="20">
        <v>0.93</v>
      </c>
      <c r="S123" s="20">
        <v>0.92</v>
      </c>
      <c r="T123" s="20">
        <v>0.8</v>
      </c>
      <c r="U123" s="20">
        <v>3.35</v>
      </c>
      <c r="V123" s="20">
        <v>0.96</v>
      </c>
      <c r="W123" s="20">
        <v>1.01</v>
      </c>
      <c r="X123" s="20">
        <v>1.34</v>
      </c>
      <c r="Y123" s="20">
        <v>1.24</v>
      </c>
      <c r="Z123" s="20">
        <v>1.0900000000000001</v>
      </c>
      <c r="AA123" s="20">
        <v>1.03</v>
      </c>
      <c r="AB123" s="20">
        <v>0.93</v>
      </c>
      <c r="AC123" s="20" t="s">
        <v>81</v>
      </c>
      <c r="AD123" s="20" t="s">
        <v>81</v>
      </c>
      <c r="AE123" s="20">
        <v>1.05</v>
      </c>
      <c r="AF123" s="20">
        <v>1.03</v>
      </c>
      <c r="AG123" s="20">
        <v>1.04</v>
      </c>
    </row>
    <row r="124" spans="2:53" x14ac:dyDescent="0.2">
      <c r="B124" s="38" t="s">
        <v>102</v>
      </c>
      <c r="C124" s="44" t="s">
        <v>261</v>
      </c>
      <c r="D124" s="20">
        <v>0.88</v>
      </c>
      <c r="E124" s="20">
        <v>0.87</v>
      </c>
      <c r="F124" s="20">
        <v>0.88</v>
      </c>
      <c r="G124" s="20">
        <v>0.79</v>
      </c>
      <c r="H124" s="20">
        <v>0.82</v>
      </c>
      <c r="I124" s="20">
        <v>0.83</v>
      </c>
      <c r="J124" s="20">
        <v>0.86</v>
      </c>
      <c r="K124" s="20">
        <v>0.87</v>
      </c>
      <c r="L124" s="20">
        <v>0.87</v>
      </c>
      <c r="M124" s="20">
        <v>0.91</v>
      </c>
      <c r="N124" s="20">
        <v>2.2599999999999998</v>
      </c>
      <c r="O124" s="20">
        <v>1.24</v>
      </c>
      <c r="P124" s="20">
        <v>1.25</v>
      </c>
      <c r="Q124" s="20">
        <v>0.8</v>
      </c>
      <c r="R124" s="20">
        <v>1.1000000000000001</v>
      </c>
      <c r="S124" s="20">
        <v>0.78</v>
      </c>
      <c r="T124" s="20">
        <v>0.72</v>
      </c>
      <c r="U124" s="20">
        <v>0.9</v>
      </c>
      <c r="V124" s="20">
        <v>0.72</v>
      </c>
      <c r="W124" s="20">
        <v>0.85</v>
      </c>
      <c r="X124" s="20">
        <v>0.97</v>
      </c>
      <c r="Y124" s="20">
        <v>0.97</v>
      </c>
      <c r="Z124" s="20">
        <v>0.97</v>
      </c>
      <c r="AA124" s="20">
        <v>0.97</v>
      </c>
      <c r="AB124" s="20">
        <v>0.94</v>
      </c>
      <c r="AC124" s="20" t="s">
        <v>81</v>
      </c>
      <c r="AD124" s="20" t="s">
        <v>81</v>
      </c>
      <c r="AE124" s="20">
        <v>0.75</v>
      </c>
      <c r="AF124" s="20">
        <v>0.75</v>
      </c>
      <c r="AG124" s="20">
        <v>0.8</v>
      </c>
    </row>
    <row r="125" spans="2:53" x14ac:dyDescent="0.25">
      <c r="B125" s="5"/>
      <c r="C125" s="50"/>
    </row>
    <row r="126" spans="2:53" ht="12.75" x14ac:dyDescent="0.25">
      <c r="B126" s="70" t="s">
        <v>103</v>
      </c>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row>
    <row r="127" spans="2:53" x14ac:dyDescent="0.2">
      <c r="B127" s="34" t="s">
        <v>0</v>
      </c>
      <c r="C127" s="46" t="s">
        <v>179</v>
      </c>
      <c r="D127" s="67" t="s">
        <v>1</v>
      </c>
      <c r="E127" s="68"/>
      <c r="F127" s="68"/>
      <c r="G127" s="68"/>
      <c r="H127" s="68"/>
      <c r="I127" s="68"/>
      <c r="J127" s="68"/>
      <c r="K127" s="68"/>
      <c r="L127" s="68"/>
      <c r="M127" s="68"/>
      <c r="N127" s="68"/>
      <c r="O127" s="68"/>
      <c r="P127" s="68"/>
      <c r="Q127" s="68"/>
      <c r="R127" s="69"/>
      <c r="S127" s="67" t="s">
        <v>2</v>
      </c>
      <c r="T127" s="68"/>
      <c r="U127" s="68"/>
      <c r="V127" s="68"/>
      <c r="W127" s="68"/>
      <c r="X127" s="68"/>
      <c r="Y127" s="68"/>
      <c r="Z127" s="68"/>
      <c r="AA127" s="68"/>
      <c r="AB127" s="68"/>
      <c r="AC127" s="68"/>
      <c r="AD127" s="68"/>
      <c r="AE127" s="68"/>
      <c r="AF127" s="68"/>
      <c r="AG127" s="69"/>
      <c r="AH127" s="84" t="s">
        <v>3</v>
      </c>
      <c r="AI127" s="85"/>
      <c r="AJ127" s="85"/>
      <c r="AK127" s="85"/>
      <c r="AL127" s="86"/>
      <c r="AM127" s="84" t="s">
        <v>4</v>
      </c>
      <c r="AN127" s="85"/>
      <c r="AO127" s="85"/>
      <c r="AP127" s="85"/>
      <c r="AQ127" s="86"/>
      <c r="AR127" s="84" t="s">
        <v>5</v>
      </c>
      <c r="AS127" s="85"/>
      <c r="AT127" s="85"/>
      <c r="AU127" s="85"/>
      <c r="AV127" s="86"/>
      <c r="AW127" s="84" t="s">
        <v>332</v>
      </c>
      <c r="AX127" s="85"/>
      <c r="AY127" s="85"/>
      <c r="AZ127" s="85"/>
      <c r="BA127" s="86"/>
    </row>
    <row r="128" spans="2:53" x14ac:dyDescent="0.2">
      <c r="B128" s="37" t="s">
        <v>15</v>
      </c>
      <c r="C128" s="43" t="s">
        <v>187</v>
      </c>
      <c r="D128" s="77">
        <v>2018</v>
      </c>
      <c r="E128" s="78"/>
      <c r="F128" s="79"/>
      <c r="G128" s="77">
        <v>2019</v>
      </c>
      <c r="H128" s="78"/>
      <c r="I128" s="79"/>
      <c r="J128" s="77">
        <v>2020</v>
      </c>
      <c r="K128" s="78"/>
      <c r="L128" s="79"/>
      <c r="M128" s="77">
        <v>2021</v>
      </c>
      <c r="N128" s="78"/>
      <c r="O128" s="79"/>
      <c r="P128" s="77">
        <v>2022</v>
      </c>
      <c r="Q128" s="78"/>
      <c r="R128" s="79"/>
      <c r="S128" s="77">
        <v>2018</v>
      </c>
      <c r="T128" s="78"/>
      <c r="U128" s="79"/>
      <c r="V128" s="77">
        <v>2019</v>
      </c>
      <c r="W128" s="78"/>
      <c r="X128" s="79"/>
      <c r="Y128" s="77">
        <v>2020</v>
      </c>
      <c r="Z128" s="78"/>
      <c r="AA128" s="79"/>
      <c r="AB128" s="77">
        <v>2021</v>
      </c>
      <c r="AC128" s="78"/>
      <c r="AD128" s="79"/>
      <c r="AE128" s="77">
        <v>2022</v>
      </c>
      <c r="AF128" s="78"/>
      <c r="AG128" s="79"/>
      <c r="AH128" s="75">
        <v>2018</v>
      </c>
      <c r="AI128" s="75">
        <v>2019</v>
      </c>
      <c r="AJ128" s="75">
        <v>2020</v>
      </c>
      <c r="AK128" s="75">
        <v>2021</v>
      </c>
      <c r="AL128" s="75">
        <v>2022</v>
      </c>
      <c r="AM128" s="75">
        <v>2018</v>
      </c>
      <c r="AN128" s="75">
        <v>2019</v>
      </c>
      <c r="AO128" s="75">
        <v>2020</v>
      </c>
      <c r="AP128" s="75">
        <v>2021</v>
      </c>
      <c r="AQ128" s="75">
        <v>2022</v>
      </c>
      <c r="AR128" s="75">
        <v>2018</v>
      </c>
      <c r="AS128" s="75">
        <v>2019</v>
      </c>
      <c r="AT128" s="75">
        <v>2020</v>
      </c>
      <c r="AU128" s="75">
        <v>2021</v>
      </c>
      <c r="AV128" s="75">
        <v>2022</v>
      </c>
      <c r="AW128" s="75">
        <v>2018</v>
      </c>
      <c r="AX128" s="75">
        <v>2019</v>
      </c>
      <c r="AY128" s="75">
        <v>2020</v>
      </c>
      <c r="AZ128" s="75">
        <v>2021</v>
      </c>
      <c r="BA128" s="75">
        <v>2022</v>
      </c>
    </row>
    <row r="129" spans="2:53" ht="11.25" customHeight="1" x14ac:dyDescent="0.2">
      <c r="B129" s="36" t="s">
        <v>70</v>
      </c>
      <c r="C129" s="57" t="s">
        <v>235</v>
      </c>
      <c r="D129" s="25" t="s">
        <v>71</v>
      </c>
      <c r="E129" s="25" t="s">
        <v>72</v>
      </c>
      <c r="F129" s="25" t="s">
        <v>104</v>
      </c>
      <c r="G129" s="25" t="s">
        <v>71</v>
      </c>
      <c r="H129" s="25" t="s">
        <v>72</v>
      </c>
      <c r="I129" s="25" t="s">
        <v>104</v>
      </c>
      <c r="J129" s="25" t="s">
        <v>71</v>
      </c>
      <c r="K129" s="25" t="s">
        <v>72</v>
      </c>
      <c r="L129" s="25" t="s">
        <v>104</v>
      </c>
      <c r="M129" s="25" t="s">
        <v>71</v>
      </c>
      <c r="N129" s="25" t="s">
        <v>72</v>
      </c>
      <c r="O129" s="25" t="s">
        <v>104</v>
      </c>
      <c r="P129" s="25" t="s">
        <v>71</v>
      </c>
      <c r="Q129" s="25" t="s">
        <v>72</v>
      </c>
      <c r="R129" s="25" t="s">
        <v>104</v>
      </c>
      <c r="S129" s="25" t="s">
        <v>71</v>
      </c>
      <c r="T129" s="25" t="s">
        <v>72</v>
      </c>
      <c r="U129" s="25" t="s">
        <v>104</v>
      </c>
      <c r="V129" s="25" t="s">
        <v>71</v>
      </c>
      <c r="W129" s="25" t="s">
        <v>72</v>
      </c>
      <c r="X129" s="25" t="s">
        <v>104</v>
      </c>
      <c r="Y129" s="25" t="s">
        <v>71</v>
      </c>
      <c r="Z129" s="25" t="s">
        <v>72</v>
      </c>
      <c r="AA129" s="25" t="s">
        <v>104</v>
      </c>
      <c r="AB129" s="25" t="s">
        <v>71</v>
      </c>
      <c r="AC129" s="25" t="s">
        <v>72</v>
      </c>
      <c r="AD129" s="25" t="s">
        <v>104</v>
      </c>
      <c r="AE129" s="25" t="s">
        <v>71</v>
      </c>
      <c r="AF129" s="25" t="s">
        <v>72</v>
      </c>
      <c r="AG129" s="25" t="s">
        <v>104</v>
      </c>
      <c r="AH129" s="76"/>
      <c r="AI129" s="76"/>
      <c r="AJ129" s="76"/>
      <c r="AK129" s="76"/>
      <c r="AL129" s="76"/>
      <c r="AM129" s="76"/>
      <c r="AN129" s="76"/>
      <c r="AO129" s="76"/>
      <c r="AP129" s="76"/>
      <c r="AQ129" s="76"/>
      <c r="AR129" s="76"/>
      <c r="AS129" s="76"/>
      <c r="AT129" s="76"/>
      <c r="AU129" s="76"/>
      <c r="AV129" s="76"/>
      <c r="AW129" s="76"/>
      <c r="AX129" s="76"/>
      <c r="AY129" s="76"/>
      <c r="AZ129" s="76"/>
      <c r="BA129" s="76"/>
    </row>
    <row r="130" spans="2:53" ht="11.25" customHeight="1" x14ac:dyDescent="0.2">
      <c r="B130" s="38" t="s">
        <v>105</v>
      </c>
      <c r="C130" s="44" t="s">
        <v>262</v>
      </c>
      <c r="D130" s="19">
        <v>653547</v>
      </c>
      <c r="E130" s="19">
        <v>461443</v>
      </c>
      <c r="F130" s="19">
        <v>1114990</v>
      </c>
      <c r="G130" s="19">
        <v>678996</v>
      </c>
      <c r="H130" s="19">
        <v>513675</v>
      </c>
      <c r="I130" s="19">
        <v>1192671</v>
      </c>
      <c r="J130" s="19">
        <v>984916</v>
      </c>
      <c r="K130" s="19">
        <v>776248</v>
      </c>
      <c r="L130" s="19">
        <v>1761164</v>
      </c>
      <c r="M130" s="19">
        <v>1004642</v>
      </c>
      <c r="N130" s="19">
        <v>865494</v>
      </c>
      <c r="O130" s="19">
        <v>1870136</v>
      </c>
      <c r="P130" s="19">
        <v>969371</v>
      </c>
      <c r="Q130" s="19">
        <v>884111</v>
      </c>
      <c r="R130" s="19">
        <v>1853482</v>
      </c>
      <c r="S130" s="19">
        <v>683671.1</v>
      </c>
      <c r="T130" s="19">
        <v>192917.5</v>
      </c>
      <c r="U130" s="19">
        <v>876588.6</v>
      </c>
      <c r="V130" s="19">
        <v>709001.3</v>
      </c>
      <c r="W130" s="19">
        <v>200903</v>
      </c>
      <c r="X130" s="19">
        <v>909904.3</v>
      </c>
      <c r="Y130" s="19">
        <v>715617.5</v>
      </c>
      <c r="Z130" s="19">
        <v>234791.5</v>
      </c>
      <c r="AA130" s="19">
        <v>950409</v>
      </c>
      <c r="AB130" s="19">
        <v>710156.44</v>
      </c>
      <c r="AC130" s="19">
        <v>228481.5</v>
      </c>
      <c r="AD130" s="19">
        <v>938637.94</v>
      </c>
      <c r="AE130" s="19" t="s">
        <v>81</v>
      </c>
      <c r="AF130" s="19" t="s">
        <v>81</v>
      </c>
      <c r="AG130" s="19">
        <v>937565</v>
      </c>
      <c r="AH130" s="19">
        <v>1081162</v>
      </c>
      <c r="AI130" s="19">
        <v>1118606</v>
      </c>
      <c r="AJ130" s="19">
        <v>1059939</v>
      </c>
      <c r="AK130" s="19">
        <v>1132868</v>
      </c>
      <c r="AL130" s="19">
        <v>1179441</v>
      </c>
      <c r="AM130" s="19">
        <v>457410.7</v>
      </c>
      <c r="AN130" s="19">
        <v>481543.86</v>
      </c>
      <c r="AO130" s="19">
        <v>369858.03</v>
      </c>
      <c r="AP130" s="19">
        <v>314596.43</v>
      </c>
      <c r="AQ130" s="19">
        <v>308443.51</v>
      </c>
      <c r="AR130" s="19">
        <v>717223</v>
      </c>
      <c r="AS130" s="19">
        <v>632244</v>
      </c>
      <c r="AT130" s="19">
        <v>587687</v>
      </c>
      <c r="AU130" s="19">
        <v>672034</v>
      </c>
      <c r="AV130" s="19">
        <v>702914</v>
      </c>
      <c r="AW130" s="19">
        <v>606002</v>
      </c>
      <c r="AX130" s="19">
        <v>405124</v>
      </c>
      <c r="AY130" s="19">
        <v>501.44400000000002</v>
      </c>
      <c r="AZ130" s="19">
        <v>383052</v>
      </c>
      <c r="BA130" s="19">
        <v>378261</v>
      </c>
    </row>
    <row r="131" spans="2:53" ht="11.25" customHeight="1" x14ac:dyDescent="0.2">
      <c r="B131" s="38" t="s">
        <v>106</v>
      </c>
      <c r="C131" s="44" t="s">
        <v>263</v>
      </c>
      <c r="D131" s="19">
        <v>81693</v>
      </c>
      <c r="E131" s="19">
        <v>57680</v>
      </c>
      <c r="F131" s="19">
        <v>139374</v>
      </c>
      <c r="G131" s="19">
        <v>84875</v>
      </c>
      <c r="H131" s="19">
        <v>64209</v>
      </c>
      <c r="I131" s="19">
        <v>149084</v>
      </c>
      <c r="J131" s="19">
        <v>123115</v>
      </c>
      <c r="K131" s="19">
        <v>97031</v>
      </c>
      <c r="L131" s="19">
        <v>220146</v>
      </c>
      <c r="M131" s="19">
        <v>125580</v>
      </c>
      <c r="N131" s="19">
        <v>108187</v>
      </c>
      <c r="O131" s="19">
        <v>233767</v>
      </c>
      <c r="P131" s="19">
        <v>121171</v>
      </c>
      <c r="Q131" s="19">
        <v>110514</v>
      </c>
      <c r="R131" s="19">
        <v>231685</v>
      </c>
      <c r="S131" s="19">
        <v>80431.899999999994</v>
      </c>
      <c r="T131" s="19">
        <v>22696.2</v>
      </c>
      <c r="U131" s="19">
        <v>103128.09999999999</v>
      </c>
      <c r="V131" s="19">
        <v>83411.899999999994</v>
      </c>
      <c r="W131" s="19">
        <v>23635.599999999999</v>
      </c>
      <c r="X131" s="19">
        <v>107047.5</v>
      </c>
      <c r="Y131" s="19">
        <v>84190.3</v>
      </c>
      <c r="Z131" s="19">
        <v>27622.5</v>
      </c>
      <c r="AA131" s="19">
        <v>111812.8</v>
      </c>
      <c r="AB131" s="19">
        <v>83547.816470588237</v>
      </c>
      <c r="AC131" s="19">
        <v>26880.176470588231</v>
      </c>
      <c r="AD131" s="19">
        <v>110427.99294117646</v>
      </c>
      <c r="AE131" s="19" t="s">
        <v>81</v>
      </c>
      <c r="AF131" s="19" t="s">
        <v>81</v>
      </c>
      <c r="AG131" s="19">
        <v>245</v>
      </c>
      <c r="AH131" s="6">
        <v>45048</v>
      </c>
      <c r="AI131" s="6">
        <v>46609</v>
      </c>
      <c r="AJ131" s="6">
        <v>44164</v>
      </c>
      <c r="AK131" s="6" t="s">
        <v>81</v>
      </c>
      <c r="AL131" s="6" t="s">
        <v>81</v>
      </c>
      <c r="AM131" s="6">
        <v>365</v>
      </c>
      <c r="AN131" s="6">
        <v>365</v>
      </c>
      <c r="AO131" s="6">
        <v>366</v>
      </c>
      <c r="AP131" s="6">
        <v>0</v>
      </c>
      <c r="AQ131" s="6">
        <v>365</v>
      </c>
      <c r="AR131" s="6">
        <v>365</v>
      </c>
      <c r="AS131" s="6">
        <v>365</v>
      </c>
      <c r="AT131" s="6">
        <v>365</v>
      </c>
      <c r="AU131" s="6">
        <v>365</v>
      </c>
      <c r="AV131" s="6">
        <v>246</v>
      </c>
      <c r="AW131" s="6" t="s">
        <v>129</v>
      </c>
      <c r="AX131" s="6" t="s">
        <v>129</v>
      </c>
      <c r="AY131" s="6" t="s">
        <v>129</v>
      </c>
      <c r="AZ131" s="6" t="s">
        <v>129</v>
      </c>
      <c r="BA131" s="6" t="s">
        <v>129</v>
      </c>
    </row>
    <row r="132" spans="2:53" ht="11.25" customHeight="1" x14ac:dyDescent="0.2">
      <c r="B132" s="38" t="s">
        <v>107</v>
      </c>
      <c r="C132" s="44" t="s">
        <v>264</v>
      </c>
      <c r="D132" s="19">
        <v>0</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t="s">
        <v>81</v>
      </c>
      <c r="AF132" s="19" t="s">
        <v>81</v>
      </c>
      <c r="AG132" s="19">
        <v>0</v>
      </c>
      <c r="AH132" s="6">
        <v>0</v>
      </c>
      <c r="AI132" s="6">
        <v>0</v>
      </c>
      <c r="AJ132" s="6">
        <v>0</v>
      </c>
      <c r="AK132" s="6">
        <v>0</v>
      </c>
      <c r="AL132" s="6">
        <v>0</v>
      </c>
      <c r="AM132" s="6">
        <v>0</v>
      </c>
      <c r="AN132" s="6">
        <v>0</v>
      </c>
      <c r="AO132" s="6">
        <v>0</v>
      </c>
      <c r="AP132" s="6">
        <v>0</v>
      </c>
      <c r="AQ132" s="6">
        <v>0</v>
      </c>
      <c r="AR132" s="6">
        <v>0</v>
      </c>
      <c r="AS132" s="6">
        <v>0</v>
      </c>
      <c r="AT132" s="6">
        <v>0</v>
      </c>
      <c r="AU132" s="6">
        <v>0</v>
      </c>
      <c r="AV132" s="6">
        <v>0</v>
      </c>
      <c r="AW132" s="6">
        <v>0</v>
      </c>
      <c r="AX132" s="6">
        <v>0</v>
      </c>
      <c r="AY132" s="6">
        <v>0</v>
      </c>
      <c r="AZ132" s="6">
        <v>0</v>
      </c>
      <c r="BA132" s="6">
        <v>0</v>
      </c>
    </row>
    <row r="133" spans="2:53" ht="11.25" customHeight="1" x14ac:dyDescent="0.2">
      <c r="B133" s="38" t="s">
        <v>108</v>
      </c>
      <c r="C133" s="44" t="s">
        <v>265</v>
      </c>
      <c r="D133" s="19">
        <v>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t="s">
        <v>81</v>
      </c>
      <c r="AF133" s="19" t="s">
        <v>81</v>
      </c>
      <c r="AG133" s="19">
        <v>0</v>
      </c>
      <c r="AH133" s="6">
        <v>0</v>
      </c>
      <c r="AI133" s="6">
        <v>0</v>
      </c>
      <c r="AJ133" s="6">
        <v>0</v>
      </c>
      <c r="AK133" s="6">
        <v>0</v>
      </c>
      <c r="AL133" s="6">
        <v>0</v>
      </c>
      <c r="AM133" s="6">
        <v>0</v>
      </c>
      <c r="AN133" s="6">
        <v>0</v>
      </c>
      <c r="AO133" s="6">
        <v>0</v>
      </c>
      <c r="AP133" s="6">
        <v>0</v>
      </c>
      <c r="AQ133" s="6">
        <v>0</v>
      </c>
      <c r="AR133" s="6">
        <v>0</v>
      </c>
      <c r="AS133" s="6">
        <v>0</v>
      </c>
      <c r="AT133" s="6">
        <v>0</v>
      </c>
      <c r="AU133" s="6">
        <v>0</v>
      </c>
      <c r="AV133" s="6">
        <v>0</v>
      </c>
      <c r="AW133" s="6">
        <v>0</v>
      </c>
      <c r="AX133" s="6">
        <v>0</v>
      </c>
      <c r="AY133" s="6">
        <v>0</v>
      </c>
      <c r="AZ133" s="6">
        <v>0</v>
      </c>
      <c r="BA133" s="6">
        <v>0</v>
      </c>
    </row>
    <row r="134" spans="2:53" ht="11.25" customHeight="1" x14ac:dyDescent="0.2">
      <c r="B134" s="38" t="s">
        <v>109</v>
      </c>
      <c r="C134" s="44" t="s">
        <v>266</v>
      </c>
      <c r="D134" s="19" t="s">
        <v>81</v>
      </c>
      <c r="E134" s="19" t="s">
        <v>81</v>
      </c>
      <c r="F134" s="19" t="s">
        <v>81</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t="s">
        <v>81</v>
      </c>
      <c r="AF134" s="19" t="s">
        <v>81</v>
      </c>
      <c r="AG134" s="19">
        <v>0</v>
      </c>
      <c r="AH134" s="6">
        <v>0</v>
      </c>
      <c r="AI134" s="6">
        <v>0</v>
      </c>
      <c r="AJ134" s="6">
        <v>0</v>
      </c>
      <c r="AK134" s="6">
        <v>0</v>
      </c>
      <c r="AL134" s="6">
        <v>0</v>
      </c>
      <c r="AM134" s="6">
        <v>0</v>
      </c>
      <c r="AN134" s="6">
        <v>0</v>
      </c>
      <c r="AO134" s="6">
        <v>0</v>
      </c>
      <c r="AP134" s="6">
        <v>0</v>
      </c>
      <c r="AQ134" s="6">
        <v>0</v>
      </c>
      <c r="AR134" s="6">
        <v>2</v>
      </c>
      <c r="AS134" s="6">
        <v>0</v>
      </c>
      <c r="AT134" s="6">
        <v>0</v>
      </c>
      <c r="AU134" s="6">
        <v>0</v>
      </c>
      <c r="AV134" s="6">
        <v>0</v>
      </c>
      <c r="AW134" s="6">
        <v>0</v>
      </c>
      <c r="AX134" s="6">
        <v>0</v>
      </c>
      <c r="AY134" s="6">
        <v>0</v>
      </c>
      <c r="AZ134" s="6">
        <v>0</v>
      </c>
      <c r="BA134" s="6">
        <v>0</v>
      </c>
    </row>
    <row r="135" spans="2:53" ht="11.25" customHeight="1" x14ac:dyDescent="0.2">
      <c r="B135" s="38" t="s">
        <v>110</v>
      </c>
      <c r="C135" s="44" t="s">
        <v>267</v>
      </c>
      <c r="D135" s="19">
        <v>0</v>
      </c>
      <c r="E135" s="19">
        <v>0</v>
      </c>
      <c r="F135" s="19">
        <v>0</v>
      </c>
      <c r="G135" s="19">
        <v>0</v>
      </c>
      <c r="H135" s="19">
        <v>0</v>
      </c>
      <c r="I135" s="19">
        <v>0</v>
      </c>
      <c r="J135" s="19">
        <v>0</v>
      </c>
      <c r="K135" s="19">
        <v>0</v>
      </c>
      <c r="L135" s="19">
        <v>0</v>
      </c>
      <c r="M135" s="19">
        <v>0</v>
      </c>
      <c r="N135" s="19">
        <v>0</v>
      </c>
      <c r="O135" s="19">
        <v>0</v>
      </c>
      <c r="P135" s="19">
        <v>0</v>
      </c>
      <c r="Q135" s="19">
        <v>0</v>
      </c>
      <c r="R135" s="19">
        <v>0</v>
      </c>
      <c r="S135" s="19">
        <v>0</v>
      </c>
      <c r="T135" s="19">
        <v>0</v>
      </c>
      <c r="U135" s="19">
        <v>0</v>
      </c>
      <c r="V135" s="19">
        <v>0</v>
      </c>
      <c r="W135" s="19">
        <v>0</v>
      </c>
      <c r="X135" s="19">
        <v>0</v>
      </c>
      <c r="Y135" s="19">
        <v>0</v>
      </c>
      <c r="Z135" s="19">
        <v>0</v>
      </c>
      <c r="AA135" s="19">
        <v>0</v>
      </c>
      <c r="AB135" s="19">
        <v>0</v>
      </c>
      <c r="AC135" s="19">
        <v>0</v>
      </c>
      <c r="AD135" s="19">
        <v>0</v>
      </c>
      <c r="AE135" s="19" t="s">
        <v>81</v>
      </c>
      <c r="AF135" s="19" t="s">
        <v>81</v>
      </c>
      <c r="AG135" s="19">
        <v>0</v>
      </c>
      <c r="AH135" s="6">
        <v>0</v>
      </c>
      <c r="AI135" s="6">
        <v>0</v>
      </c>
      <c r="AJ135" s="6">
        <v>0</v>
      </c>
      <c r="AK135" s="6">
        <v>0</v>
      </c>
      <c r="AL135" s="6">
        <v>0</v>
      </c>
      <c r="AM135" s="6">
        <v>0</v>
      </c>
      <c r="AN135" s="6">
        <v>0</v>
      </c>
      <c r="AO135" s="6">
        <v>0</v>
      </c>
      <c r="AP135" s="6">
        <v>0</v>
      </c>
      <c r="AQ135" s="6">
        <v>0</v>
      </c>
      <c r="AR135" s="6">
        <v>2.7885329950000002</v>
      </c>
      <c r="AS135" s="6">
        <v>0</v>
      </c>
      <c r="AT135" s="6">
        <v>0</v>
      </c>
      <c r="AU135" s="6">
        <v>0</v>
      </c>
      <c r="AV135" s="6">
        <v>0</v>
      </c>
      <c r="AW135" s="6">
        <v>0</v>
      </c>
      <c r="AX135" s="6">
        <v>0</v>
      </c>
      <c r="AY135" s="6">
        <v>0</v>
      </c>
      <c r="AZ135" s="6">
        <v>0</v>
      </c>
      <c r="BA135" s="6">
        <v>0</v>
      </c>
    </row>
    <row r="136" spans="2:53" ht="11.25" customHeight="1" x14ac:dyDescent="0.2">
      <c r="B136" s="38" t="s">
        <v>111</v>
      </c>
      <c r="C136" s="44" t="s">
        <v>268</v>
      </c>
      <c r="D136" s="19" t="s">
        <v>81</v>
      </c>
      <c r="E136" s="19" t="s">
        <v>81</v>
      </c>
      <c r="F136" s="19">
        <v>21</v>
      </c>
      <c r="G136" s="19">
        <v>0</v>
      </c>
      <c r="H136" s="19">
        <v>0</v>
      </c>
      <c r="I136" s="19">
        <v>0</v>
      </c>
      <c r="J136" s="19">
        <v>4</v>
      </c>
      <c r="K136" s="19">
        <v>11</v>
      </c>
      <c r="L136" s="19">
        <v>15</v>
      </c>
      <c r="M136" s="19">
        <v>5</v>
      </c>
      <c r="N136" s="19">
        <v>6</v>
      </c>
      <c r="O136" s="19">
        <v>11</v>
      </c>
      <c r="P136" s="19">
        <v>20</v>
      </c>
      <c r="Q136" s="19">
        <v>6</v>
      </c>
      <c r="R136" s="19">
        <v>26</v>
      </c>
      <c r="S136" s="19">
        <v>24</v>
      </c>
      <c r="T136" s="19">
        <v>0</v>
      </c>
      <c r="U136" s="19">
        <v>24</v>
      </c>
      <c r="V136" s="19">
        <v>6</v>
      </c>
      <c r="W136" s="19">
        <v>6</v>
      </c>
      <c r="X136" s="19">
        <v>12</v>
      </c>
      <c r="Y136" s="19">
        <v>21</v>
      </c>
      <c r="Z136" s="19">
        <v>0</v>
      </c>
      <c r="AA136" s="19">
        <v>21</v>
      </c>
      <c r="AB136" s="19">
        <v>51</v>
      </c>
      <c r="AC136" s="19">
        <v>0</v>
      </c>
      <c r="AD136" s="19">
        <v>51</v>
      </c>
      <c r="AE136" s="19" t="s">
        <v>81</v>
      </c>
      <c r="AF136" s="19" t="s">
        <v>81</v>
      </c>
      <c r="AG136" s="19">
        <v>0</v>
      </c>
      <c r="AH136" s="6">
        <v>21</v>
      </c>
      <c r="AI136" s="6">
        <v>7</v>
      </c>
      <c r="AJ136" s="6">
        <v>0</v>
      </c>
      <c r="AK136" s="6">
        <v>0</v>
      </c>
      <c r="AL136" s="6">
        <v>128</v>
      </c>
      <c r="AM136" s="6">
        <v>0</v>
      </c>
      <c r="AN136" s="6">
        <v>0</v>
      </c>
      <c r="AO136" s="6">
        <v>0</v>
      </c>
      <c r="AP136" s="6">
        <v>0</v>
      </c>
      <c r="AQ136" s="6">
        <v>0</v>
      </c>
      <c r="AR136" s="6">
        <v>78</v>
      </c>
      <c r="AS136" s="6">
        <v>0</v>
      </c>
      <c r="AT136" s="6">
        <v>0</v>
      </c>
      <c r="AU136" s="6">
        <v>0</v>
      </c>
      <c r="AV136" s="6">
        <v>0</v>
      </c>
      <c r="AW136" s="6">
        <v>0</v>
      </c>
      <c r="AX136" s="6">
        <v>0</v>
      </c>
      <c r="AY136" s="6">
        <v>0</v>
      </c>
      <c r="AZ136" s="6">
        <v>0</v>
      </c>
      <c r="BA136" s="6">
        <v>0</v>
      </c>
    </row>
    <row r="137" spans="2:53" ht="11.25" customHeight="1" x14ac:dyDescent="0.2">
      <c r="B137" s="38" t="s">
        <v>112</v>
      </c>
      <c r="C137" s="44" t="s">
        <v>269</v>
      </c>
      <c r="D137" s="19">
        <v>0</v>
      </c>
      <c r="E137" s="19">
        <v>0</v>
      </c>
      <c r="F137" s="19">
        <v>18.834249634525868</v>
      </c>
      <c r="G137" s="19">
        <v>0</v>
      </c>
      <c r="H137" s="19">
        <v>0</v>
      </c>
      <c r="I137" s="19">
        <v>0</v>
      </c>
      <c r="J137" s="19">
        <v>4.0612600465420394</v>
      </c>
      <c r="K137" s="19">
        <v>14.170728942296792</v>
      </c>
      <c r="L137" s="19">
        <v>8.5170943762193634</v>
      </c>
      <c r="M137" s="19">
        <v>4.9768972429980032</v>
      </c>
      <c r="N137" s="19">
        <v>6.9324570707595887</v>
      </c>
      <c r="O137" s="19">
        <v>5.8819251648008493</v>
      </c>
      <c r="P137" s="19">
        <v>20.63</v>
      </c>
      <c r="Q137" s="19">
        <v>2</v>
      </c>
      <c r="R137" s="19">
        <v>22.63</v>
      </c>
      <c r="S137" s="19">
        <v>35.104599272954495</v>
      </c>
      <c r="T137" s="19">
        <v>0</v>
      </c>
      <c r="U137" s="19">
        <v>27.378863927730752</v>
      </c>
      <c r="V137" s="19">
        <v>8.4626078964876363</v>
      </c>
      <c r="W137" s="19">
        <v>29.865158807981963</v>
      </c>
      <c r="X137" s="19">
        <v>13.188200121705107</v>
      </c>
      <c r="Y137" s="19">
        <v>29.345285714784783</v>
      </c>
      <c r="Z137" s="19">
        <v>0</v>
      </c>
      <c r="AA137" s="19">
        <v>22.095750355899408</v>
      </c>
      <c r="AB137" s="19">
        <v>71.815162304238214</v>
      </c>
      <c r="AC137" s="19">
        <v>0</v>
      </c>
      <c r="AD137" s="19">
        <v>54.334049186206983</v>
      </c>
      <c r="AE137" s="19" t="s">
        <v>81</v>
      </c>
      <c r="AF137" s="19" t="s">
        <v>81</v>
      </c>
      <c r="AG137" s="19">
        <v>131</v>
      </c>
      <c r="AH137" s="6">
        <v>19.420000000000002</v>
      </c>
      <c r="AI137" s="6">
        <v>6.26</v>
      </c>
      <c r="AJ137" s="6">
        <v>0</v>
      </c>
      <c r="AK137" s="6" t="s">
        <v>81</v>
      </c>
      <c r="AL137" s="6" t="s">
        <v>336</v>
      </c>
      <c r="AM137" s="6">
        <v>0</v>
      </c>
      <c r="AN137" s="6">
        <v>0</v>
      </c>
      <c r="AO137" s="6">
        <v>0</v>
      </c>
      <c r="AP137" s="6">
        <v>0</v>
      </c>
      <c r="AQ137" s="6">
        <v>0</v>
      </c>
      <c r="AR137" s="6">
        <v>108.75</v>
      </c>
      <c r="AS137" s="6">
        <v>0</v>
      </c>
      <c r="AT137" s="6">
        <v>0</v>
      </c>
      <c r="AU137" s="6">
        <v>0</v>
      </c>
      <c r="AV137" s="6">
        <v>0</v>
      </c>
      <c r="AW137" s="6">
        <v>0</v>
      </c>
      <c r="AX137" s="6">
        <v>0</v>
      </c>
      <c r="AY137" s="6">
        <v>0</v>
      </c>
      <c r="AZ137" s="6">
        <v>0</v>
      </c>
      <c r="BA137" s="6">
        <v>0</v>
      </c>
    </row>
    <row r="138" spans="2:53" ht="11.25" customHeight="1" x14ac:dyDescent="0.2">
      <c r="B138" s="38" t="s">
        <v>113</v>
      </c>
      <c r="C138" s="44" t="s">
        <v>270</v>
      </c>
      <c r="D138" s="19" t="s">
        <v>81</v>
      </c>
      <c r="E138" s="19" t="s">
        <v>81</v>
      </c>
      <c r="F138" s="19">
        <v>1</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2</v>
      </c>
      <c r="AC138" s="19">
        <v>0</v>
      </c>
      <c r="AD138" s="19">
        <v>2</v>
      </c>
      <c r="AE138" s="19" t="s">
        <v>81</v>
      </c>
      <c r="AF138" s="19" t="s">
        <v>81</v>
      </c>
      <c r="AG138" s="19">
        <v>1</v>
      </c>
      <c r="AH138" s="6">
        <v>2</v>
      </c>
      <c r="AI138" s="6">
        <v>3</v>
      </c>
      <c r="AJ138" s="6">
        <v>0</v>
      </c>
      <c r="AK138" s="6">
        <v>0</v>
      </c>
      <c r="AL138" s="6">
        <v>1</v>
      </c>
      <c r="AM138" s="6">
        <v>0</v>
      </c>
      <c r="AN138" s="6">
        <v>0</v>
      </c>
      <c r="AO138" s="6">
        <v>0</v>
      </c>
      <c r="AP138" s="6">
        <v>0</v>
      </c>
      <c r="AQ138" s="6">
        <v>0</v>
      </c>
      <c r="AR138" s="6" t="s">
        <v>81</v>
      </c>
      <c r="AS138" s="6" t="s">
        <v>81</v>
      </c>
      <c r="AT138" s="6" t="s">
        <v>81</v>
      </c>
      <c r="AU138" s="6" t="s">
        <v>81</v>
      </c>
      <c r="AV138" s="6">
        <v>0</v>
      </c>
      <c r="AW138" s="6">
        <v>0</v>
      </c>
      <c r="AX138" s="6">
        <v>0</v>
      </c>
      <c r="AY138" s="6">
        <v>0</v>
      </c>
      <c r="AZ138" s="6">
        <v>0</v>
      </c>
      <c r="BA138" s="6">
        <v>0</v>
      </c>
    </row>
    <row r="139" spans="2:53" ht="11.25" customHeight="1" x14ac:dyDescent="0.2">
      <c r="B139" s="38" t="s">
        <v>114</v>
      </c>
      <c r="C139" s="44" t="s">
        <v>271</v>
      </c>
      <c r="D139" s="19">
        <v>0</v>
      </c>
      <c r="E139" s="19">
        <v>0</v>
      </c>
      <c r="F139" s="19">
        <v>0.89686903021551767</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2.8162808746760084</v>
      </c>
      <c r="AC139" s="19">
        <v>0</v>
      </c>
      <c r="AD139" s="19">
        <v>2.1307470269100781</v>
      </c>
      <c r="AE139" s="19" t="s">
        <v>81</v>
      </c>
      <c r="AF139" s="19" t="s">
        <v>81</v>
      </c>
      <c r="AG139" s="19">
        <v>1.07</v>
      </c>
      <c r="AH139" s="6">
        <v>1.85</v>
      </c>
      <c r="AI139" s="6">
        <v>2.68</v>
      </c>
      <c r="AJ139" s="6">
        <v>0</v>
      </c>
      <c r="AK139" s="6">
        <v>0</v>
      </c>
      <c r="AL139" s="6">
        <v>148</v>
      </c>
      <c r="AM139" s="6">
        <v>0</v>
      </c>
      <c r="AN139" s="6">
        <v>0</v>
      </c>
      <c r="AO139" s="6">
        <v>0</v>
      </c>
      <c r="AP139" s="6">
        <v>0</v>
      </c>
      <c r="AQ139" s="6">
        <v>0</v>
      </c>
      <c r="AR139" s="6" t="s">
        <v>81</v>
      </c>
      <c r="AS139" s="6" t="s">
        <v>81</v>
      </c>
      <c r="AT139" s="6" t="s">
        <v>81</v>
      </c>
      <c r="AU139" s="6" t="s">
        <v>81</v>
      </c>
      <c r="AV139" s="6">
        <v>0</v>
      </c>
      <c r="AW139" s="6">
        <v>0</v>
      </c>
      <c r="AX139" s="6">
        <v>0</v>
      </c>
      <c r="AY139" s="6">
        <v>0</v>
      </c>
      <c r="AZ139" s="6">
        <v>0</v>
      </c>
      <c r="BA139" s="6">
        <v>0</v>
      </c>
    </row>
    <row r="140" spans="2:53" ht="11.25" customHeight="1" x14ac:dyDescent="0.2">
      <c r="B140" s="38" t="s">
        <v>115</v>
      </c>
      <c r="C140" s="44" t="s">
        <v>272</v>
      </c>
      <c r="D140" s="19">
        <v>0</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t="s">
        <v>81</v>
      </c>
      <c r="AF140" s="19" t="s">
        <v>81</v>
      </c>
      <c r="AG140" s="19">
        <v>0</v>
      </c>
      <c r="AH140" s="6">
        <v>0</v>
      </c>
      <c r="AI140" s="6">
        <v>0</v>
      </c>
      <c r="AJ140" s="6">
        <v>0</v>
      </c>
      <c r="AK140" s="6">
        <v>0</v>
      </c>
      <c r="AL140" s="6">
        <v>0</v>
      </c>
      <c r="AM140" s="6">
        <v>0</v>
      </c>
      <c r="AN140" s="6">
        <v>0</v>
      </c>
      <c r="AO140" s="6">
        <v>0</v>
      </c>
      <c r="AP140" s="6">
        <v>0</v>
      </c>
      <c r="AQ140" s="6">
        <v>0</v>
      </c>
      <c r="AR140" s="6">
        <v>0</v>
      </c>
      <c r="AS140" s="6">
        <v>0</v>
      </c>
      <c r="AT140" s="6">
        <v>0</v>
      </c>
      <c r="AU140" s="6">
        <v>0</v>
      </c>
      <c r="AV140" s="6">
        <v>0</v>
      </c>
      <c r="AW140" s="6">
        <v>0</v>
      </c>
      <c r="AX140" s="6">
        <v>0</v>
      </c>
      <c r="AY140" s="6">
        <v>0</v>
      </c>
      <c r="AZ140" s="6">
        <v>0</v>
      </c>
      <c r="BA140" s="6">
        <v>0</v>
      </c>
    </row>
    <row r="141" spans="2:53" ht="11.25" customHeight="1" x14ac:dyDescent="0.2">
      <c r="B141" s="38" t="s">
        <v>116</v>
      </c>
      <c r="C141" s="44" t="s">
        <v>273</v>
      </c>
      <c r="D141" s="19">
        <v>0</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t="s">
        <v>81</v>
      </c>
      <c r="AF141" s="19" t="s">
        <v>81</v>
      </c>
      <c r="AG141" s="19">
        <v>0</v>
      </c>
      <c r="AH141" s="6">
        <v>1</v>
      </c>
      <c r="AI141" s="6">
        <v>0</v>
      </c>
      <c r="AJ141" s="6">
        <v>0</v>
      </c>
      <c r="AK141" s="6">
        <v>0</v>
      </c>
      <c r="AL141" s="6">
        <v>0</v>
      </c>
      <c r="AM141" s="6">
        <v>0</v>
      </c>
      <c r="AN141" s="6">
        <v>0</v>
      </c>
      <c r="AO141" s="6">
        <v>0</v>
      </c>
      <c r="AP141" s="6">
        <v>0</v>
      </c>
      <c r="AQ141" s="6">
        <v>0</v>
      </c>
      <c r="AR141" s="6">
        <v>0</v>
      </c>
      <c r="AS141" s="6">
        <v>0</v>
      </c>
      <c r="AT141" s="6">
        <v>0</v>
      </c>
      <c r="AU141" s="6">
        <v>0</v>
      </c>
      <c r="AV141" s="6">
        <v>0</v>
      </c>
      <c r="AW141" s="6">
        <v>0</v>
      </c>
      <c r="AX141" s="6">
        <v>0</v>
      </c>
      <c r="AY141" s="6">
        <v>0</v>
      </c>
      <c r="AZ141" s="6">
        <v>0</v>
      </c>
      <c r="BA141" s="6">
        <v>0</v>
      </c>
    </row>
    <row r="142" spans="2:53" ht="11.25" customHeight="1" x14ac:dyDescent="0.2">
      <c r="B142" s="38" t="s">
        <v>117</v>
      </c>
      <c r="C142" s="44" t="s">
        <v>274</v>
      </c>
      <c r="D142" s="19">
        <v>0</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t="s">
        <v>81</v>
      </c>
      <c r="AF142" s="19" t="s">
        <v>81</v>
      </c>
      <c r="AG142" s="19">
        <v>0</v>
      </c>
      <c r="AH142" s="6" t="s">
        <v>81</v>
      </c>
      <c r="AI142" s="6">
        <v>0</v>
      </c>
      <c r="AJ142" s="6">
        <v>0</v>
      </c>
      <c r="AK142" s="6">
        <v>0</v>
      </c>
      <c r="AL142" s="6">
        <v>0</v>
      </c>
      <c r="AM142" s="6">
        <v>0</v>
      </c>
      <c r="AN142" s="6">
        <v>0</v>
      </c>
      <c r="AO142" s="6">
        <v>0</v>
      </c>
      <c r="AP142" s="6">
        <v>0</v>
      </c>
      <c r="AQ142" s="6">
        <v>0</v>
      </c>
      <c r="AR142" s="6">
        <v>0</v>
      </c>
      <c r="AS142" s="6">
        <v>0</v>
      </c>
      <c r="AT142" s="6">
        <v>0</v>
      </c>
      <c r="AU142" s="6">
        <v>0</v>
      </c>
      <c r="AV142" s="6">
        <v>0</v>
      </c>
      <c r="AW142" s="6">
        <v>0</v>
      </c>
      <c r="AX142" s="6">
        <v>0</v>
      </c>
      <c r="AY142" s="6">
        <v>0</v>
      </c>
      <c r="AZ142" s="6">
        <v>0</v>
      </c>
      <c r="BA142" s="6">
        <v>0</v>
      </c>
    </row>
    <row r="143" spans="2:53" ht="11.25" customHeight="1" x14ac:dyDescent="0.2">
      <c r="B143" s="38" t="s">
        <v>118</v>
      </c>
      <c r="C143" s="44" t="s">
        <v>275</v>
      </c>
      <c r="D143" s="19">
        <v>0</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t="s">
        <v>81</v>
      </c>
      <c r="AF143" s="19" t="s">
        <v>81</v>
      </c>
      <c r="AG143" s="19">
        <v>0</v>
      </c>
      <c r="AH143" s="6">
        <v>0.92</v>
      </c>
      <c r="AI143" s="6">
        <v>0</v>
      </c>
      <c r="AJ143" s="6">
        <v>0</v>
      </c>
      <c r="AK143" s="6">
        <v>0</v>
      </c>
      <c r="AL143" s="6">
        <v>0</v>
      </c>
      <c r="AM143" s="6">
        <v>0</v>
      </c>
      <c r="AN143" s="6">
        <v>0</v>
      </c>
      <c r="AO143" s="6">
        <v>0</v>
      </c>
      <c r="AP143" s="6">
        <v>0</v>
      </c>
      <c r="AQ143" s="6">
        <v>0</v>
      </c>
      <c r="AR143" s="6">
        <v>0</v>
      </c>
      <c r="AS143" s="6">
        <v>0</v>
      </c>
      <c r="AT143" s="6">
        <v>0</v>
      </c>
      <c r="AU143" s="6">
        <v>0</v>
      </c>
      <c r="AV143" s="6">
        <v>0</v>
      </c>
      <c r="AW143" s="6">
        <v>0</v>
      </c>
      <c r="AX143" s="6">
        <v>0</v>
      </c>
      <c r="AY143" s="6">
        <v>0</v>
      </c>
      <c r="AZ143" s="6">
        <v>0</v>
      </c>
      <c r="BA143" s="6">
        <v>0</v>
      </c>
    </row>
    <row r="144" spans="2:53" ht="11.25" customHeight="1" x14ac:dyDescent="0.2">
      <c r="B144" s="38" t="s">
        <v>119</v>
      </c>
      <c r="C144" s="44" t="s">
        <v>276</v>
      </c>
      <c r="D144" s="19" t="s">
        <v>81</v>
      </c>
      <c r="E144" s="19" t="s">
        <v>81</v>
      </c>
      <c r="F144" s="19">
        <v>301</v>
      </c>
      <c r="G144" s="19" t="s">
        <v>81</v>
      </c>
      <c r="H144" s="19" t="s">
        <v>81</v>
      </c>
      <c r="I144" s="19">
        <v>341</v>
      </c>
      <c r="J144" s="19">
        <v>52</v>
      </c>
      <c r="K144" s="19">
        <v>76</v>
      </c>
      <c r="L144" s="19">
        <v>128</v>
      </c>
      <c r="M144" s="19">
        <v>74</v>
      </c>
      <c r="N144" s="19">
        <v>94</v>
      </c>
      <c r="O144" s="19">
        <v>168</v>
      </c>
      <c r="P144" s="19">
        <v>83</v>
      </c>
      <c r="Q144" s="19">
        <v>178</v>
      </c>
      <c r="R144" s="19">
        <v>261</v>
      </c>
      <c r="S144" s="19">
        <v>44</v>
      </c>
      <c r="T144" s="19">
        <v>26</v>
      </c>
      <c r="U144" s="19">
        <v>70</v>
      </c>
      <c r="V144" s="19">
        <v>45</v>
      </c>
      <c r="W144" s="19">
        <v>36</v>
      </c>
      <c r="X144" s="19">
        <v>81</v>
      </c>
      <c r="Y144" s="19">
        <v>36</v>
      </c>
      <c r="Z144" s="19">
        <v>25</v>
      </c>
      <c r="AA144" s="19">
        <v>61</v>
      </c>
      <c r="AB144" s="19">
        <v>144</v>
      </c>
      <c r="AC144" s="19">
        <v>96</v>
      </c>
      <c r="AD144" s="19">
        <v>240</v>
      </c>
      <c r="AE144" s="19" t="s">
        <v>81</v>
      </c>
      <c r="AF144" s="19" t="s">
        <v>81</v>
      </c>
      <c r="AG144" s="19">
        <v>288</v>
      </c>
      <c r="AH144" s="6">
        <v>161</v>
      </c>
      <c r="AI144" s="6">
        <v>151</v>
      </c>
      <c r="AJ144" s="6" t="s">
        <v>81</v>
      </c>
      <c r="AK144" s="6" t="s">
        <v>81</v>
      </c>
      <c r="AL144" s="6" t="s">
        <v>81</v>
      </c>
      <c r="AM144" s="6">
        <v>21</v>
      </c>
      <c r="AN144" s="6">
        <v>63</v>
      </c>
      <c r="AO144" s="6">
        <v>60</v>
      </c>
      <c r="AP144" s="6">
        <v>40</v>
      </c>
      <c r="AQ144" s="6">
        <v>7</v>
      </c>
      <c r="AR144" s="6">
        <v>0</v>
      </c>
      <c r="AS144" s="6">
        <v>332</v>
      </c>
      <c r="AT144" s="6">
        <v>0</v>
      </c>
      <c r="AU144" s="6">
        <v>0</v>
      </c>
      <c r="AV144" s="6" t="s">
        <v>129</v>
      </c>
      <c r="AW144" s="6">
        <v>3</v>
      </c>
      <c r="AX144" s="6">
        <v>17</v>
      </c>
      <c r="AY144" s="6">
        <v>13</v>
      </c>
      <c r="AZ144" s="6">
        <v>8</v>
      </c>
      <c r="BA144" s="6">
        <v>5</v>
      </c>
    </row>
    <row r="145" spans="2:53" ht="11.25" customHeight="1" x14ac:dyDescent="0.2">
      <c r="B145" s="38" t="s">
        <v>120</v>
      </c>
      <c r="C145" s="44" t="s">
        <v>277</v>
      </c>
      <c r="D145" s="19" t="s">
        <v>81</v>
      </c>
      <c r="E145" s="19" t="s">
        <v>81</v>
      </c>
      <c r="F145" s="19" t="s">
        <v>81</v>
      </c>
      <c r="G145" s="19" t="s">
        <v>81</v>
      </c>
      <c r="H145" s="19" t="s">
        <v>81</v>
      </c>
      <c r="I145" s="19">
        <v>1843</v>
      </c>
      <c r="J145" s="19">
        <v>352</v>
      </c>
      <c r="K145" s="19">
        <v>301</v>
      </c>
      <c r="L145" s="19">
        <v>634</v>
      </c>
      <c r="M145" s="19">
        <v>429</v>
      </c>
      <c r="N145" s="19">
        <v>401</v>
      </c>
      <c r="O145" s="19">
        <v>830</v>
      </c>
      <c r="P145" s="19">
        <v>1086</v>
      </c>
      <c r="Q145" s="19">
        <v>5861</v>
      </c>
      <c r="R145" s="19">
        <v>6947</v>
      </c>
      <c r="S145" s="19">
        <v>187</v>
      </c>
      <c r="T145" s="19">
        <v>87</v>
      </c>
      <c r="U145" s="19">
        <v>274</v>
      </c>
      <c r="V145" s="19">
        <v>149</v>
      </c>
      <c r="W145" s="19">
        <v>121</v>
      </c>
      <c r="X145" s="19">
        <v>270</v>
      </c>
      <c r="Y145" s="19">
        <v>109</v>
      </c>
      <c r="Z145" s="19">
        <v>128</v>
      </c>
      <c r="AA145" s="19">
        <v>237</v>
      </c>
      <c r="AB145" s="19">
        <v>1578</v>
      </c>
      <c r="AC145" s="19">
        <v>1221</v>
      </c>
      <c r="AD145" s="19">
        <v>2799</v>
      </c>
      <c r="AE145" s="19" t="s">
        <v>81</v>
      </c>
      <c r="AF145" s="19" t="s">
        <v>81</v>
      </c>
      <c r="AG145" s="19">
        <v>2341</v>
      </c>
      <c r="AH145" s="6">
        <v>1548</v>
      </c>
      <c r="AI145" s="6">
        <v>1622</v>
      </c>
      <c r="AJ145" s="6" t="s">
        <v>81</v>
      </c>
      <c r="AK145" s="6" t="s">
        <v>81</v>
      </c>
      <c r="AL145" s="6" t="s">
        <v>81</v>
      </c>
      <c r="AM145" s="6">
        <v>171</v>
      </c>
      <c r="AN145" s="6">
        <v>581</v>
      </c>
      <c r="AO145" s="6">
        <v>629</v>
      </c>
      <c r="AP145" s="6">
        <v>295</v>
      </c>
      <c r="AQ145" s="6">
        <v>69</v>
      </c>
      <c r="AR145" s="6" t="s">
        <v>81</v>
      </c>
      <c r="AS145" s="6">
        <v>569</v>
      </c>
      <c r="AT145" s="6">
        <v>372</v>
      </c>
      <c r="AU145" s="6">
        <v>279</v>
      </c>
      <c r="AV145" s="6" t="s">
        <v>129</v>
      </c>
      <c r="AW145" s="6">
        <v>105</v>
      </c>
      <c r="AX145" s="6">
        <v>202</v>
      </c>
      <c r="AY145" s="6">
        <v>162</v>
      </c>
      <c r="AZ145" s="6">
        <v>96</v>
      </c>
      <c r="BA145" s="6">
        <v>428</v>
      </c>
    </row>
    <row r="146" spans="2:53" x14ac:dyDescent="0.15">
      <c r="B146" s="87" t="s">
        <v>327</v>
      </c>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row>
    <row r="147" spans="2:53" ht="11.25" customHeight="1" x14ac:dyDescent="0.25">
      <c r="B147" s="5"/>
      <c r="C147" s="5"/>
    </row>
    <row r="148" spans="2:53" ht="11.25" customHeight="1" x14ac:dyDescent="0.25">
      <c r="B148" s="74" t="s">
        <v>121</v>
      </c>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row>
    <row r="149" spans="2:53" ht="11.25" customHeight="1" x14ac:dyDescent="0.2">
      <c r="B149" s="58" t="s">
        <v>0</v>
      </c>
      <c r="C149" s="46" t="s">
        <v>179</v>
      </c>
      <c r="D149" s="73" t="s">
        <v>1</v>
      </c>
      <c r="E149" s="73"/>
      <c r="F149" s="73"/>
      <c r="G149" s="73"/>
      <c r="H149" s="73"/>
      <c r="I149" s="73" t="s">
        <v>2</v>
      </c>
      <c r="J149" s="73"/>
      <c r="K149" s="73"/>
      <c r="L149" s="73"/>
      <c r="M149" s="73"/>
      <c r="N149" s="73"/>
      <c r="O149" s="73"/>
      <c r="P149" s="73"/>
      <c r="Q149" s="73"/>
      <c r="R149" s="73"/>
      <c r="S149" s="73"/>
      <c r="T149" s="73"/>
      <c r="U149" s="73"/>
      <c r="V149" s="73"/>
      <c r="W149" s="73"/>
      <c r="X149" s="73" t="s">
        <v>3</v>
      </c>
      <c r="Y149" s="73"/>
      <c r="Z149" s="73"/>
      <c r="AA149" s="73"/>
      <c r="AB149" s="73"/>
      <c r="AC149" s="73" t="s">
        <v>4</v>
      </c>
      <c r="AD149" s="73"/>
      <c r="AE149" s="73"/>
      <c r="AF149" s="73"/>
      <c r="AG149" s="73"/>
      <c r="AH149" s="73" t="s">
        <v>5</v>
      </c>
      <c r="AI149" s="73"/>
      <c r="AJ149" s="73"/>
      <c r="AK149" s="73"/>
      <c r="AL149" s="73"/>
      <c r="AM149" s="73" t="s">
        <v>332</v>
      </c>
      <c r="AN149" s="73"/>
      <c r="AO149" s="73"/>
      <c r="AP149" s="73"/>
      <c r="AQ149" s="73"/>
    </row>
    <row r="150" spans="2:53" ht="11.25" customHeight="1" x14ac:dyDescent="0.2">
      <c r="B150" s="59" t="s">
        <v>15</v>
      </c>
      <c r="C150" s="43" t="s">
        <v>187</v>
      </c>
      <c r="D150" s="72">
        <v>2018</v>
      </c>
      <c r="E150" s="72">
        <v>2019</v>
      </c>
      <c r="F150" s="72">
        <v>2020</v>
      </c>
      <c r="G150" s="72">
        <v>2021</v>
      </c>
      <c r="H150" s="72">
        <v>2022</v>
      </c>
      <c r="I150" s="72">
        <v>2018</v>
      </c>
      <c r="J150" s="72"/>
      <c r="K150" s="72"/>
      <c r="L150" s="72">
        <v>2019</v>
      </c>
      <c r="M150" s="72"/>
      <c r="N150" s="72"/>
      <c r="O150" s="72">
        <v>2020</v>
      </c>
      <c r="P150" s="72"/>
      <c r="Q150" s="72"/>
      <c r="R150" s="72">
        <v>2021</v>
      </c>
      <c r="S150" s="72"/>
      <c r="T150" s="72"/>
      <c r="U150" s="72">
        <v>2022</v>
      </c>
      <c r="V150" s="72"/>
      <c r="W150" s="72"/>
      <c r="X150" s="72">
        <v>2018</v>
      </c>
      <c r="Y150" s="72">
        <v>2019</v>
      </c>
      <c r="Z150" s="72">
        <v>2020</v>
      </c>
      <c r="AA150" s="72">
        <v>2021</v>
      </c>
      <c r="AB150" s="72">
        <v>2022</v>
      </c>
      <c r="AC150" s="72">
        <v>2018</v>
      </c>
      <c r="AD150" s="72">
        <v>2019</v>
      </c>
      <c r="AE150" s="72">
        <v>2020</v>
      </c>
      <c r="AF150" s="72">
        <v>2021</v>
      </c>
      <c r="AG150" s="72">
        <v>2022</v>
      </c>
      <c r="AH150" s="72">
        <v>2018</v>
      </c>
      <c r="AI150" s="72">
        <v>2019</v>
      </c>
      <c r="AJ150" s="72">
        <v>2020</v>
      </c>
      <c r="AK150" s="72">
        <v>2021</v>
      </c>
      <c r="AL150" s="72">
        <v>2022</v>
      </c>
      <c r="AM150" s="72">
        <v>2018</v>
      </c>
      <c r="AN150" s="72">
        <v>2019</v>
      </c>
      <c r="AO150" s="72">
        <v>2020</v>
      </c>
      <c r="AP150" s="72">
        <v>2021</v>
      </c>
      <c r="AQ150" s="72">
        <v>2022</v>
      </c>
    </row>
    <row r="151" spans="2:53" ht="11.25" customHeight="1" x14ac:dyDescent="0.2">
      <c r="B151" s="61" t="s">
        <v>70</v>
      </c>
      <c r="C151" s="56" t="s">
        <v>235</v>
      </c>
      <c r="D151" s="72"/>
      <c r="E151" s="72"/>
      <c r="F151" s="72"/>
      <c r="G151" s="72"/>
      <c r="H151" s="72"/>
      <c r="I151" s="25" t="s">
        <v>71</v>
      </c>
      <c r="J151" s="25" t="s">
        <v>72</v>
      </c>
      <c r="K151" s="25" t="s">
        <v>104</v>
      </c>
      <c r="L151" s="25" t="s">
        <v>71</v>
      </c>
      <c r="M151" s="25" t="s">
        <v>72</v>
      </c>
      <c r="N151" s="25" t="s">
        <v>104</v>
      </c>
      <c r="O151" s="25" t="s">
        <v>71</v>
      </c>
      <c r="P151" s="25" t="s">
        <v>72</v>
      </c>
      <c r="Q151" s="25" t="s">
        <v>104</v>
      </c>
      <c r="R151" s="25" t="s">
        <v>71</v>
      </c>
      <c r="S151" s="25" t="s">
        <v>72</v>
      </c>
      <c r="T151" s="25" t="s">
        <v>104</v>
      </c>
      <c r="U151" s="25" t="s">
        <v>71</v>
      </c>
      <c r="V151" s="25" t="s">
        <v>72</v>
      </c>
      <c r="W151" s="25" t="s">
        <v>104</v>
      </c>
      <c r="X151" s="72"/>
      <c r="Y151" s="72"/>
      <c r="Z151" s="72"/>
      <c r="AA151" s="72"/>
      <c r="AB151" s="72"/>
      <c r="AC151" s="72"/>
      <c r="AD151" s="72"/>
      <c r="AE151" s="72"/>
      <c r="AF151" s="72"/>
      <c r="AG151" s="72"/>
      <c r="AH151" s="72"/>
      <c r="AI151" s="72"/>
      <c r="AJ151" s="72"/>
      <c r="AK151" s="72"/>
      <c r="AL151" s="72"/>
      <c r="AM151" s="72"/>
      <c r="AN151" s="72"/>
      <c r="AO151" s="72"/>
      <c r="AP151" s="72"/>
      <c r="AQ151" s="72"/>
    </row>
    <row r="152" spans="2:53" ht="11.25" customHeight="1" x14ac:dyDescent="0.2">
      <c r="B152" s="60" t="s">
        <v>122</v>
      </c>
      <c r="C152" s="44" t="s">
        <v>278</v>
      </c>
      <c r="D152" s="20">
        <v>1474</v>
      </c>
      <c r="E152" s="20">
        <v>1638</v>
      </c>
      <c r="F152" s="20">
        <v>2511</v>
      </c>
      <c r="G152" s="20">
        <v>2972</v>
      </c>
      <c r="H152" s="20">
        <v>2349</v>
      </c>
      <c r="I152" s="19">
        <v>811</v>
      </c>
      <c r="J152" s="19">
        <v>313</v>
      </c>
      <c r="K152" s="19">
        <v>1124</v>
      </c>
      <c r="L152" s="19">
        <v>1889</v>
      </c>
      <c r="M152" s="19">
        <v>388</v>
      </c>
      <c r="N152" s="19">
        <v>2277</v>
      </c>
      <c r="O152" s="19">
        <v>1647</v>
      </c>
      <c r="P152" s="19">
        <v>390</v>
      </c>
      <c r="Q152" s="19">
        <v>2037</v>
      </c>
      <c r="R152" s="19">
        <v>1082</v>
      </c>
      <c r="S152" s="19">
        <v>271</v>
      </c>
      <c r="T152" s="19">
        <v>1353</v>
      </c>
      <c r="U152" s="19" t="s">
        <v>81</v>
      </c>
      <c r="V152" s="19" t="s">
        <v>81</v>
      </c>
      <c r="W152" s="19">
        <v>1213</v>
      </c>
      <c r="X152" s="6">
        <v>5202</v>
      </c>
      <c r="Y152" s="6">
        <v>6552</v>
      </c>
      <c r="Z152" s="6">
        <v>5680</v>
      </c>
      <c r="AA152" s="6" t="s">
        <v>81</v>
      </c>
      <c r="AB152" s="19">
        <v>6741</v>
      </c>
      <c r="AC152" s="6">
        <v>690</v>
      </c>
      <c r="AD152" s="6">
        <v>390</v>
      </c>
      <c r="AE152" s="6">
        <v>209</v>
      </c>
      <c r="AF152" s="6">
        <v>129</v>
      </c>
      <c r="AG152" s="19">
        <v>387</v>
      </c>
      <c r="AH152" s="20">
        <v>431</v>
      </c>
      <c r="AI152" s="20">
        <v>385</v>
      </c>
      <c r="AJ152" s="20">
        <v>365</v>
      </c>
      <c r="AK152" s="31">
        <v>411</v>
      </c>
      <c r="AL152" s="19"/>
      <c r="AM152" s="20">
        <v>63</v>
      </c>
      <c r="AN152" s="20">
        <v>412</v>
      </c>
      <c r="AO152" s="20">
        <v>423</v>
      </c>
      <c r="AP152" s="31">
        <v>481</v>
      </c>
      <c r="AQ152" s="19">
        <v>619</v>
      </c>
    </row>
    <row r="153" spans="2:53" ht="11.25" customHeight="1" x14ac:dyDescent="0.2">
      <c r="B153" s="60" t="s">
        <v>105</v>
      </c>
      <c r="C153" s="44" t="s">
        <v>262</v>
      </c>
      <c r="D153" s="20">
        <v>3022966</v>
      </c>
      <c r="E153" s="20">
        <v>3908321</v>
      </c>
      <c r="F153" s="19">
        <v>5989983</v>
      </c>
      <c r="G153" s="19">
        <v>7288677</v>
      </c>
      <c r="H153" s="19">
        <v>7556716</v>
      </c>
      <c r="I153" s="19">
        <v>2587123.7000000002</v>
      </c>
      <c r="J153" s="19">
        <v>694908.7</v>
      </c>
      <c r="K153" s="19">
        <v>3282032.4000000004</v>
      </c>
      <c r="L153" s="19">
        <v>3915109.7</v>
      </c>
      <c r="M153" s="19">
        <v>886504.9</v>
      </c>
      <c r="N153" s="19">
        <v>4801614.6000000006</v>
      </c>
      <c r="O153" s="19">
        <v>3603158.5</v>
      </c>
      <c r="P153" s="19">
        <v>794882.1</v>
      </c>
      <c r="Q153" s="19">
        <v>4398040.5999999996</v>
      </c>
      <c r="R153" s="19">
        <v>2584708</v>
      </c>
      <c r="S153" s="19">
        <v>646177</v>
      </c>
      <c r="T153" s="19">
        <v>3230885</v>
      </c>
      <c r="U153" s="19" t="s">
        <v>81</v>
      </c>
      <c r="V153" s="19" t="s">
        <v>81</v>
      </c>
      <c r="W153" s="19">
        <v>2685599.2</v>
      </c>
      <c r="X153" s="19">
        <v>12343845</v>
      </c>
      <c r="Y153" s="19">
        <v>14682554</v>
      </c>
      <c r="Z153" s="19">
        <v>8724422</v>
      </c>
      <c r="AA153" s="19">
        <v>18953127</v>
      </c>
      <c r="AB153" s="6">
        <v>17696906</v>
      </c>
      <c r="AC153" s="19">
        <v>1064288.3500000001</v>
      </c>
      <c r="AD153" s="6">
        <v>783940.6</v>
      </c>
      <c r="AE153" s="6">
        <v>143828.5</v>
      </c>
      <c r="AF153" s="6">
        <v>214785</v>
      </c>
      <c r="AG153" s="6">
        <v>308387</v>
      </c>
      <c r="AH153" s="19">
        <v>977632</v>
      </c>
      <c r="AI153" s="19">
        <v>1053170</v>
      </c>
      <c r="AJ153" s="19">
        <v>1067599</v>
      </c>
      <c r="AK153" s="32">
        <v>1417294</v>
      </c>
      <c r="AL153" s="19">
        <v>1772538</v>
      </c>
      <c r="AM153" s="19">
        <v>141587</v>
      </c>
      <c r="AN153" s="19">
        <v>845830</v>
      </c>
      <c r="AO153" s="19">
        <v>770294</v>
      </c>
      <c r="AP153" s="32">
        <v>863574</v>
      </c>
      <c r="AQ153" s="6">
        <v>970954</v>
      </c>
    </row>
    <row r="154" spans="2:53" ht="11.25" customHeight="1" x14ac:dyDescent="0.2">
      <c r="B154" s="60" t="s">
        <v>106</v>
      </c>
      <c r="C154" s="44" t="s">
        <v>263</v>
      </c>
      <c r="D154" s="19">
        <v>377871</v>
      </c>
      <c r="E154" s="19">
        <v>488540</v>
      </c>
      <c r="F154" s="19">
        <v>748748</v>
      </c>
      <c r="G154" s="19">
        <v>911085</v>
      </c>
      <c r="H154" s="19">
        <v>944590</v>
      </c>
      <c r="I154" s="19">
        <v>304672.7</v>
      </c>
      <c r="J154" s="19">
        <v>79014.600000000006</v>
      </c>
      <c r="K154" s="19">
        <v>383687.30000000005</v>
      </c>
      <c r="L154" s="19">
        <v>460601.1</v>
      </c>
      <c r="M154" s="19">
        <v>104294.7</v>
      </c>
      <c r="N154" s="19">
        <v>564895.79999999993</v>
      </c>
      <c r="O154" s="19">
        <v>423901</v>
      </c>
      <c r="P154" s="19">
        <v>93515.5</v>
      </c>
      <c r="Q154" s="19">
        <v>517416.5</v>
      </c>
      <c r="R154" s="19">
        <v>304083</v>
      </c>
      <c r="S154" s="19">
        <v>76021</v>
      </c>
      <c r="T154" s="19">
        <v>380104</v>
      </c>
      <c r="U154" s="19" t="s">
        <v>81</v>
      </c>
      <c r="V154" s="19" t="s">
        <v>81</v>
      </c>
      <c r="W154" s="19">
        <v>245</v>
      </c>
      <c r="X154" s="6">
        <v>514327</v>
      </c>
      <c r="Y154" s="6">
        <v>611773</v>
      </c>
      <c r="Z154" s="6">
        <v>363518</v>
      </c>
      <c r="AA154" s="6" t="s">
        <v>81</v>
      </c>
      <c r="AB154" s="6" t="s">
        <v>129</v>
      </c>
      <c r="AC154" s="6">
        <v>364</v>
      </c>
      <c r="AD154" s="6">
        <v>365</v>
      </c>
      <c r="AE154" s="6">
        <v>366</v>
      </c>
      <c r="AF154" s="6">
        <v>365</v>
      </c>
      <c r="AG154" s="6">
        <v>365</v>
      </c>
      <c r="AH154" s="19">
        <v>365</v>
      </c>
      <c r="AI154" s="19">
        <v>365</v>
      </c>
      <c r="AJ154" s="19">
        <v>365</v>
      </c>
      <c r="AK154" s="31">
        <v>365</v>
      </c>
      <c r="AL154" s="19">
        <v>365</v>
      </c>
      <c r="AM154" s="19">
        <v>16089</v>
      </c>
      <c r="AN154" s="19">
        <v>96116</v>
      </c>
      <c r="AO154" s="19">
        <v>87532</v>
      </c>
      <c r="AP154" s="31">
        <v>98.134</v>
      </c>
      <c r="AQ154" s="6">
        <v>246</v>
      </c>
    </row>
    <row r="155" spans="2:53" ht="11.25" customHeight="1" x14ac:dyDescent="0.2">
      <c r="B155" s="60" t="s">
        <v>107</v>
      </c>
      <c r="C155" s="44" t="s">
        <v>264</v>
      </c>
      <c r="D155" s="19">
        <v>1</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6">
        <v>0</v>
      </c>
      <c r="Y155" s="6">
        <v>0</v>
      </c>
      <c r="Z155" s="6">
        <v>0</v>
      </c>
      <c r="AA155" s="6">
        <v>0</v>
      </c>
      <c r="AB155" s="6">
        <v>0</v>
      </c>
      <c r="AC155" s="6">
        <v>0</v>
      </c>
      <c r="AD155" s="6">
        <v>0</v>
      </c>
      <c r="AE155" s="6">
        <v>0</v>
      </c>
      <c r="AF155" s="6">
        <v>0</v>
      </c>
      <c r="AG155" s="6">
        <v>0</v>
      </c>
      <c r="AH155" s="20">
        <v>0</v>
      </c>
      <c r="AI155" s="20">
        <v>0</v>
      </c>
      <c r="AJ155" s="20">
        <v>0</v>
      </c>
      <c r="AK155" s="31">
        <v>0</v>
      </c>
      <c r="AL155" s="19">
        <v>0</v>
      </c>
      <c r="AM155" s="20">
        <v>0</v>
      </c>
      <c r="AN155" s="20">
        <v>0</v>
      </c>
      <c r="AO155" s="20">
        <v>0</v>
      </c>
      <c r="AP155" s="31">
        <v>0</v>
      </c>
      <c r="AQ155" s="6">
        <v>0</v>
      </c>
    </row>
    <row r="156" spans="2:53" ht="11.25" customHeight="1" x14ac:dyDescent="0.2">
      <c r="B156" s="60" t="s">
        <v>108</v>
      </c>
      <c r="C156" s="44" t="s">
        <v>265</v>
      </c>
      <c r="D156" s="19">
        <v>0.33080094185644165</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6">
        <v>0</v>
      </c>
      <c r="Y156" s="6">
        <v>0</v>
      </c>
      <c r="Z156" s="6">
        <v>0</v>
      </c>
      <c r="AA156" s="6">
        <v>0</v>
      </c>
      <c r="AB156" s="6">
        <v>0</v>
      </c>
      <c r="AC156" s="6">
        <v>0</v>
      </c>
      <c r="AD156" s="6">
        <v>0</v>
      </c>
      <c r="AE156" s="6">
        <v>0</v>
      </c>
      <c r="AF156" s="6">
        <v>0</v>
      </c>
      <c r="AG156" s="6">
        <v>0</v>
      </c>
      <c r="AH156" s="20">
        <v>0</v>
      </c>
      <c r="AI156" s="20">
        <v>0</v>
      </c>
      <c r="AJ156" s="20">
        <v>0</v>
      </c>
      <c r="AK156" s="31">
        <v>0</v>
      </c>
      <c r="AL156" s="19">
        <v>0</v>
      </c>
      <c r="AM156" s="20">
        <v>0</v>
      </c>
      <c r="AN156" s="20">
        <v>0</v>
      </c>
      <c r="AO156" s="20">
        <v>0</v>
      </c>
      <c r="AP156" s="31">
        <v>0</v>
      </c>
      <c r="AQ156" s="6">
        <v>0</v>
      </c>
    </row>
    <row r="157" spans="2:53" ht="11.25" customHeight="1" x14ac:dyDescent="0.2">
      <c r="B157" s="60" t="s">
        <v>109</v>
      </c>
      <c r="C157" s="44" t="s">
        <v>266</v>
      </c>
      <c r="D157" s="19" t="s">
        <v>81</v>
      </c>
      <c r="E157" s="19">
        <v>0</v>
      </c>
      <c r="F157" s="19">
        <v>0</v>
      </c>
      <c r="G157" s="19">
        <v>0</v>
      </c>
      <c r="H157" s="19">
        <v>0</v>
      </c>
      <c r="I157" s="19">
        <v>0</v>
      </c>
      <c r="J157" s="19">
        <v>0</v>
      </c>
      <c r="K157" s="19">
        <v>0</v>
      </c>
      <c r="L157" s="19">
        <v>0</v>
      </c>
      <c r="M157" s="19">
        <v>0</v>
      </c>
      <c r="N157" s="19">
        <v>0</v>
      </c>
      <c r="O157" s="19">
        <v>5</v>
      </c>
      <c r="P157" s="19">
        <v>0</v>
      </c>
      <c r="Q157" s="19">
        <v>5</v>
      </c>
      <c r="R157" s="19">
        <v>0</v>
      </c>
      <c r="S157" s="19">
        <v>0</v>
      </c>
      <c r="T157" s="19">
        <v>0</v>
      </c>
      <c r="U157" s="19">
        <v>0</v>
      </c>
      <c r="V157" s="19">
        <v>0</v>
      </c>
      <c r="W157" s="19">
        <v>0</v>
      </c>
      <c r="X157" s="6">
        <v>4</v>
      </c>
      <c r="Y157" s="6">
        <v>4</v>
      </c>
      <c r="Z157" s="6">
        <v>0</v>
      </c>
      <c r="AA157" s="6">
        <v>1</v>
      </c>
      <c r="AB157" s="6">
        <v>0</v>
      </c>
      <c r="AC157" s="6">
        <v>1</v>
      </c>
      <c r="AD157" s="6">
        <v>0</v>
      </c>
      <c r="AE157" s="6">
        <v>0</v>
      </c>
      <c r="AF157" s="6">
        <v>0</v>
      </c>
      <c r="AG157" s="6">
        <v>0</v>
      </c>
      <c r="AH157" s="20">
        <v>5</v>
      </c>
      <c r="AI157" s="20">
        <v>2</v>
      </c>
      <c r="AJ157" s="20">
        <v>0</v>
      </c>
      <c r="AK157" s="31">
        <v>2</v>
      </c>
      <c r="AL157" s="19">
        <v>0</v>
      </c>
      <c r="AM157" s="20">
        <v>0</v>
      </c>
      <c r="AN157" s="20">
        <v>3</v>
      </c>
      <c r="AO157" s="20">
        <v>1</v>
      </c>
      <c r="AP157" s="31">
        <v>0</v>
      </c>
      <c r="AQ157" s="6">
        <v>2</v>
      </c>
    </row>
    <row r="158" spans="2:53" ht="11.25" customHeight="1" x14ac:dyDescent="0.2">
      <c r="B158" s="60" t="s">
        <v>110</v>
      </c>
      <c r="C158" s="44" t="s">
        <v>267</v>
      </c>
      <c r="D158" s="19">
        <v>0</v>
      </c>
      <c r="E158" s="19">
        <v>0</v>
      </c>
      <c r="F158" s="19">
        <v>0</v>
      </c>
      <c r="G158" s="19">
        <v>0</v>
      </c>
      <c r="H158" s="19">
        <v>0</v>
      </c>
      <c r="I158" s="19">
        <v>0</v>
      </c>
      <c r="J158" s="19">
        <v>0</v>
      </c>
      <c r="K158" s="19">
        <v>0</v>
      </c>
      <c r="L158" s="19">
        <v>0</v>
      </c>
      <c r="M158" s="19">
        <v>0</v>
      </c>
      <c r="N158" s="19">
        <v>0</v>
      </c>
      <c r="O158" s="19">
        <v>1.3876713999675563</v>
      </c>
      <c r="P158" s="19">
        <v>0</v>
      </c>
      <c r="Q158" s="19">
        <v>1.1368699052027853</v>
      </c>
      <c r="R158" s="19">
        <v>0</v>
      </c>
      <c r="S158" s="19">
        <v>0</v>
      </c>
      <c r="T158" s="19">
        <v>0</v>
      </c>
      <c r="U158" s="19">
        <v>0</v>
      </c>
      <c r="V158" s="19">
        <v>0</v>
      </c>
      <c r="W158" s="19">
        <v>0</v>
      </c>
      <c r="X158" s="6">
        <v>0.32</v>
      </c>
      <c r="Y158" s="6">
        <v>0.27</v>
      </c>
      <c r="Z158" s="6">
        <v>0</v>
      </c>
      <c r="AA158" s="6">
        <v>0.01</v>
      </c>
      <c r="AB158" s="6">
        <v>0</v>
      </c>
      <c r="AC158" s="6">
        <v>0.93959498851979339</v>
      </c>
      <c r="AD158" s="6">
        <v>0</v>
      </c>
      <c r="AE158" s="6">
        <v>0</v>
      </c>
      <c r="AF158" s="6">
        <v>0</v>
      </c>
      <c r="AG158" s="6">
        <v>0</v>
      </c>
      <c r="AH158" s="20">
        <v>5.1143988739999999</v>
      </c>
      <c r="AI158" s="20">
        <v>1.899028647</v>
      </c>
      <c r="AJ158" s="20">
        <v>0</v>
      </c>
      <c r="AK158" s="31">
        <v>1.41113982</v>
      </c>
      <c r="AL158" s="19">
        <v>0</v>
      </c>
      <c r="AM158" s="20">
        <v>0</v>
      </c>
      <c r="AN158" s="20">
        <v>3.55</v>
      </c>
      <c r="AO158" s="20">
        <v>1.3</v>
      </c>
      <c r="AP158" s="31">
        <v>0</v>
      </c>
      <c r="AQ158" s="6">
        <v>2.17</v>
      </c>
    </row>
    <row r="159" spans="2:53" ht="11.25" customHeight="1" x14ac:dyDescent="0.2">
      <c r="B159" s="60" t="s">
        <v>111</v>
      </c>
      <c r="C159" s="44" t="s">
        <v>268</v>
      </c>
      <c r="D159" s="19">
        <v>6687</v>
      </c>
      <c r="E159" s="19">
        <v>800</v>
      </c>
      <c r="F159" s="19">
        <v>1415</v>
      </c>
      <c r="G159" s="19">
        <v>1332</v>
      </c>
      <c r="H159" s="19">
        <v>1930</v>
      </c>
      <c r="I159" s="19">
        <v>159</v>
      </c>
      <c r="J159" s="19">
        <v>0</v>
      </c>
      <c r="K159" s="19">
        <v>159</v>
      </c>
      <c r="L159" s="19">
        <v>81</v>
      </c>
      <c r="M159" s="19">
        <v>3</v>
      </c>
      <c r="N159" s="19">
        <v>84</v>
      </c>
      <c r="O159" s="19">
        <v>142</v>
      </c>
      <c r="P159" s="19">
        <v>12</v>
      </c>
      <c r="Q159" s="19">
        <v>154</v>
      </c>
      <c r="R159" s="19">
        <v>73</v>
      </c>
      <c r="S159" s="19">
        <v>4</v>
      </c>
      <c r="T159" s="19">
        <v>77</v>
      </c>
      <c r="U159" s="19" t="s">
        <v>81</v>
      </c>
      <c r="V159" s="19" t="s">
        <v>81</v>
      </c>
      <c r="W159" s="19">
        <v>184</v>
      </c>
      <c r="X159" s="6">
        <v>2166</v>
      </c>
      <c r="Y159" s="6">
        <v>728</v>
      </c>
      <c r="Z159" s="6">
        <v>132</v>
      </c>
      <c r="AA159" s="6" t="s">
        <v>81</v>
      </c>
      <c r="AB159" s="6">
        <v>1352</v>
      </c>
      <c r="AC159" s="6">
        <v>2</v>
      </c>
      <c r="AD159" s="6">
        <v>0</v>
      </c>
      <c r="AE159" s="6">
        <v>0</v>
      </c>
      <c r="AF159" s="6">
        <v>0</v>
      </c>
      <c r="AG159" s="6">
        <v>0</v>
      </c>
      <c r="AH159" s="20">
        <v>258</v>
      </c>
      <c r="AI159" s="20">
        <v>37</v>
      </c>
      <c r="AJ159" s="20">
        <v>297</v>
      </c>
      <c r="AK159" s="31">
        <v>80</v>
      </c>
      <c r="AL159" s="6">
        <v>268</v>
      </c>
      <c r="AM159" s="20">
        <v>0</v>
      </c>
      <c r="AN159" s="20">
        <v>82</v>
      </c>
      <c r="AO159" s="20">
        <v>39</v>
      </c>
      <c r="AP159" s="31">
        <v>0</v>
      </c>
      <c r="AQ159" s="6">
        <v>89</v>
      </c>
    </row>
    <row r="160" spans="2:53" ht="11.25" customHeight="1" x14ac:dyDescent="0.2">
      <c r="B160" s="60" t="s">
        <v>112</v>
      </c>
      <c r="C160" s="44" t="s">
        <v>269</v>
      </c>
      <c r="D160" s="19">
        <v>2212.0658981940251</v>
      </c>
      <c r="E160" s="19">
        <v>204.69147749122962</v>
      </c>
      <c r="F160" s="19">
        <v>236.22771550436786</v>
      </c>
      <c r="G160" s="19">
        <v>182.74921498099039</v>
      </c>
      <c r="H160" s="19">
        <v>255.4</v>
      </c>
      <c r="I160" s="19">
        <v>61.458213227299488</v>
      </c>
      <c r="J160" s="19">
        <v>0</v>
      </c>
      <c r="K160" s="19">
        <v>48.445591213541945</v>
      </c>
      <c r="L160" s="19">
        <v>20.689075455535765</v>
      </c>
      <c r="M160" s="19">
        <v>3.384076049664249</v>
      </c>
      <c r="N160" s="19">
        <v>17.494115416926629</v>
      </c>
      <c r="O160" s="19">
        <v>39.409867759078601</v>
      </c>
      <c r="P160" s="19">
        <v>15.096578473713272</v>
      </c>
      <c r="Q160" s="19">
        <v>35.015593080245786</v>
      </c>
      <c r="R160" s="19">
        <v>28.243035576939445</v>
      </c>
      <c r="S160" s="19">
        <v>6.1902543730278232</v>
      </c>
      <c r="T160" s="19">
        <v>23.832479336157121</v>
      </c>
      <c r="U160" s="19" t="s">
        <v>81</v>
      </c>
      <c r="V160" s="19" t="s">
        <v>81</v>
      </c>
      <c r="W160" s="19">
        <v>68.510000000000005</v>
      </c>
      <c r="X160" s="6">
        <v>175.47</v>
      </c>
      <c r="Y160" s="6">
        <v>49.58</v>
      </c>
      <c r="Z160" s="6">
        <v>15.13</v>
      </c>
      <c r="AA160" s="6" t="s">
        <v>81</v>
      </c>
      <c r="AB160" s="6">
        <v>0</v>
      </c>
      <c r="AC160" s="6">
        <v>1.8791899770395868</v>
      </c>
      <c r="AD160" s="6">
        <v>0</v>
      </c>
      <c r="AE160" s="6">
        <v>0</v>
      </c>
      <c r="AF160" s="6">
        <v>0</v>
      </c>
      <c r="AG160" s="6">
        <v>0</v>
      </c>
      <c r="AH160" s="20">
        <v>263.89999999999998</v>
      </c>
      <c r="AI160" s="20">
        <v>32.283487000000001</v>
      </c>
      <c r="AJ160" s="20">
        <v>0</v>
      </c>
      <c r="AK160" s="31">
        <v>56.4455928</v>
      </c>
      <c r="AL160" s="6">
        <v>12.8</v>
      </c>
      <c r="AM160" s="20">
        <v>0</v>
      </c>
      <c r="AN160" s="20">
        <v>96.95</v>
      </c>
      <c r="AO160" s="20">
        <v>50.63</v>
      </c>
      <c r="AP160" s="31">
        <v>0</v>
      </c>
      <c r="AQ160" s="6">
        <v>17</v>
      </c>
    </row>
    <row r="161" spans="2:43" ht="11.25" customHeight="1" x14ac:dyDescent="0.2">
      <c r="B161" s="60" t="s">
        <v>113</v>
      </c>
      <c r="C161" s="44" t="s">
        <v>270</v>
      </c>
      <c r="D161" s="19">
        <v>18</v>
      </c>
      <c r="E161" s="19">
        <v>17</v>
      </c>
      <c r="F161" s="19">
        <v>21</v>
      </c>
      <c r="G161" s="19">
        <v>18</v>
      </c>
      <c r="H161" s="19">
        <v>24</v>
      </c>
      <c r="I161" s="19">
        <v>0</v>
      </c>
      <c r="J161" s="19">
        <v>0</v>
      </c>
      <c r="K161" s="19">
        <v>0</v>
      </c>
      <c r="L161" s="19">
        <v>6</v>
      </c>
      <c r="M161" s="19">
        <v>0</v>
      </c>
      <c r="N161" s="19">
        <v>6</v>
      </c>
      <c r="O161" s="19">
        <v>46</v>
      </c>
      <c r="P161" s="19">
        <v>5</v>
      </c>
      <c r="Q161" s="19">
        <v>51</v>
      </c>
      <c r="R161" s="19">
        <v>3</v>
      </c>
      <c r="S161" s="19">
        <v>0</v>
      </c>
      <c r="T161" s="19">
        <v>3</v>
      </c>
      <c r="U161" s="19" t="s">
        <v>81</v>
      </c>
      <c r="V161" s="19" t="s">
        <v>81</v>
      </c>
      <c r="W161" s="19">
        <v>3.35</v>
      </c>
      <c r="X161" s="6">
        <v>147</v>
      </c>
      <c r="Y161" s="6">
        <v>141</v>
      </c>
      <c r="Z161" s="6">
        <v>51</v>
      </c>
      <c r="AA161" s="6">
        <v>18</v>
      </c>
      <c r="AB161" s="6">
        <v>12</v>
      </c>
      <c r="AC161" s="6">
        <v>0</v>
      </c>
      <c r="AD161" s="6">
        <v>0</v>
      </c>
      <c r="AE161" s="6">
        <v>0</v>
      </c>
      <c r="AF161" s="6">
        <v>0</v>
      </c>
      <c r="AG161" s="6">
        <v>0</v>
      </c>
      <c r="AH161" s="20" t="s">
        <v>81</v>
      </c>
      <c r="AI161" s="20" t="s">
        <v>81</v>
      </c>
      <c r="AJ161" s="20" t="s">
        <v>81</v>
      </c>
      <c r="AK161" s="31" t="s">
        <v>81</v>
      </c>
      <c r="AL161" s="6">
        <v>2</v>
      </c>
      <c r="AM161" s="20">
        <v>0</v>
      </c>
      <c r="AN161" s="20">
        <v>82</v>
      </c>
      <c r="AO161" s="20">
        <v>39</v>
      </c>
      <c r="AP161" s="31">
        <v>0</v>
      </c>
      <c r="AQ161" s="6">
        <v>2</v>
      </c>
    </row>
    <row r="162" spans="2:43" ht="11.25" customHeight="1" x14ac:dyDescent="0.2">
      <c r="B162" s="60" t="s">
        <v>114</v>
      </c>
      <c r="C162" s="44" t="s">
        <v>271</v>
      </c>
      <c r="D162" s="19">
        <v>5.9544169534159499</v>
      </c>
      <c r="E162" s="19">
        <v>4.3496938966886294</v>
      </c>
      <c r="F162" s="19">
        <v>3.5058530216195938</v>
      </c>
      <c r="G162" s="19">
        <v>2.4695839862295998</v>
      </c>
      <c r="H162" s="19">
        <v>3</v>
      </c>
      <c r="I162" s="19">
        <v>0</v>
      </c>
      <c r="J162" s="19">
        <v>0</v>
      </c>
      <c r="K162" s="19">
        <v>0</v>
      </c>
      <c r="L162" s="19">
        <v>1.5325241078174641</v>
      </c>
      <c r="M162" s="19">
        <v>0</v>
      </c>
      <c r="N162" s="19">
        <v>1.2495796726376163</v>
      </c>
      <c r="O162" s="19">
        <v>12.766576879701518</v>
      </c>
      <c r="P162" s="19">
        <v>6.2902410307138634</v>
      </c>
      <c r="Q162" s="19">
        <v>11.596073033068409</v>
      </c>
      <c r="R162" s="19">
        <v>1.1606726949427171</v>
      </c>
      <c r="S162" s="19">
        <v>0</v>
      </c>
      <c r="T162" s="19">
        <v>0.92853815595417355</v>
      </c>
      <c r="U162" s="19">
        <v>0</v>
      </c>
      <c r="V162" s="19">
        <v>0</v>
      </c>
      <c r="W162" s="19">
        <v>0</v>
      </c>
      <c r="X162" s="6">
        <v>11.91</v>
      </c>
      <c r="Y162" s="6">
        <v>9.6</v>
      </c>
      <c r="Z162" s="6">
        <v>5.85</v>
      </c>
      <c r="AA162" s="6">
        <v>0.23</v>
      </c>
      <c r="AB162" s="6">
        <v>0.68</v>
      </c>
      <c r="AC162" s="6">
        <v>0</v>
      </c>
      <c r="AD162" s="6">
        <v>0</v>
      </c>
      <c r="AE162" s="6">
        <v>0</v>
      </c>
      <c r="AF162" s="6">
        <v>0</v>
      </c>
      <c r="AG162" s="6">
        <v>0</v>
      </c>
      <c r="AH162" s="20" t="s">
        <v>81</v>
      </c>
      <c r="AI162" s="20" t="s">
        <v>81</v>
      </c>
      <c r="AJ162" s="20" t="s">
        <v>81</v>
      </c>
      <c r="AK162" s="31" t="s">
        <v>81</v>
      </c>
      <c r="AL162" s="6">
        <v>1.1299999999999999</v>
      </c>
      <c r="AM162" s="20">
        <v>0</v>
      </c>
      <c r="AN162" s="20">
        <v>96.95</v>
      </c>
      <c r="AO162" s="20">
        <v>50.63</v>
      </c>
      <c r="AP162" s="31">
        <v>0</v>
      </c>
      <c r="AQ162" s="6">
        <v>2.06</v>
      </c>
    </row>
    <row r="163" spans="2:43" ht="11.25" customHeight="1" x14ac:dyDescent="0.2">
      <c r="B163" s="60" t="s">
        <v>115</v>
      </c>
      <c r="C163" s="44" t="s">
        <v>272</v>
      </c>
      <c r="D163" s="19" t="s">
        <v>81</v>
      </c>
      <c r="E163" s="19" t="s">
        <v>81</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6">
        <v>0</v>
      </c>
      <c r="Y163" s="6">
        <v>0</v>
      </c>
      <c r="Z163" s="6">
        <v>0</v>
      </c>
      <c r="AA163" s="6">
        <v>0</v>
      </c>
      <c r="AB163" s="6">
        <v>0</v>
      </c>
      <c r="AC163" s="6">
        <v>0</v>
      </c>
      <c r="AD163" s="6">
        <v>0</v>
      </c>
      <c r="AE163" s="6">
        <v>0</v>
      </c>
      <c r="AF163" s="6">
        <v>0</v>
      </c>
      <c r="AG163" s="6">
        <v>0</v>
      </c>
      <c r="AH163" s="20">
        <v>0</v>
      </c>
      <c r="AI163" s="20">
        <v>0</v>
      </c>
      <c r="AJ163" s="20">
        <v>0</v>
      </c>
      <c r="AK163" s="31">
        <v>0</v>
      </c>
      <c r="AL163" s="19">
        <v>0</v>
      </c>
      <c r="AM163" s="20">
        <v>0</v>
      </c>
      <c r="AN163" s="20">
        <v>0</v>
      </c>
      <c r="AO163" s="20">
        <v>0</v>
      </c>
      <c r="AP163" s="31">
        <v>0</v>
      </c>
      <c r="AQ163" s="6" t="s">
        <v>129</v>
      </c>
    </row>
    <row r="164" spans="2:43" ht="11.25" customHeight="1" x14ac:dyDescent="0.2">
      <c r="B164" s="60" t="s">
        <v>116</v>
      </c>
      <c r="C164" s="44" t="s">
        <v>273</v>
      </c>
      <c r="D164" s="19" t="s">
        <v>81</v>
      </c>
      <c r="E164" s="19" t="s">
        <v>81</v>
      </c>
      <c r="F164" s="19" t="s">
        <v>81</v>
      </c>
      <c r="G164" s="19" t="s">
        <v>81</v>
      </c>
      <c r="H164" s="19" t="s">
        <v>81</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6" t="s">
        <v>81</v>
      </c>
      <c r="Y164" s="6">
        <v>0</v>
      </c>
      <c r="Z164" s="6">
        <v>0</v>
      </c>
      <c r="AA164" s="6" t="s">
        <v>81</v>
      </c>
      <c r="AB164" s="6" t="s">
        <v>129</v>
      </c>
      <c r="AC164" s="6">
        <v>0</v>
      </c>
      <c r="AD164" s="6">
        <v>0</v>
      </c>
      <c r="AE164" s="6">
        <v>0</v>
      </c>
      <c r="AF164" s="6">
        <v>0</v>
      </c>
      <c r="AG164" s="6">
        <v>0</v>
      </c>
      <c r="AH164" s="20">
        <v>0</v>
      </c>
      <c r="AI164" s="20">
        <v>0</v>
      </c>
      <c r="AJ164" s="20">
        <v>0</v>
      </c>
      <c r="AK164" s="31">
        <v>0</v>
      </c>
      <c r="AL164" s="19">
        <v>0</v>
      </c>
      <c r="AM164" s="20">
        <v>0</v>
      </c>
      <c r="AN164" s="20">
        <v>0</v>
      </c>
      <c r="AO164" s="20">
        <v>0</v>
      </c>
      <c r="AP164" s="31">
        <v>0</v>
      </c>
      <c r="AQ164" s="6" t="s">
        <v>129</v>
      </c>
    </row>
    <row r="165" spans="2:43" ht="11.25" customHeight="1" x14ac:dyDescent="0.2">
      <c r="B165" s="60" t="s">
        <v>117</v>
      </c>
      <c r="C165" s="44" t="s">
        <v>274</v>
      </c>
      <c r="D165" s="20" t="s">
        <v>81</v>
      </c>
      <c r="E165" s="20" t="s">
        <v>81</v>
      </c>
      <c r="F165" s="19" t="s">
        <v>81</v>
      </c>
      <c r="G165" s="19" t="s">
        <v>81</v>
      </c>
      <c r="H165" s="19" t="s">
        <v>81</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6" t="s">
        <v>81</v>
      </c>
      <c r="Y165" s="6">
        <v>0</v>
      </c>
      <c r="Z165" s="6">
        <v>0</v>
      </c>
      <c r="AA165" s="6" t="s">
        <v>81</v>
      </c>
      <c r="AB165" s="6" t="s">
        <v>129</v>
      </c>
      <c r="AC165" s="6">
        <v>0</v>
      </c>
      <c r="AD165" s="6">
        <v>0</v>
      </c>
      <c r="AE165" s="6">
        <v>0</v>
      </c>
      <c r="AF165" s="6">
        <v>0</v>
      </c>
      <c r="AG165" s="6">
        <v>0</v>
      </c>
      <c r="AH165" s="20">
        <v>0</v>
      </c>
      <c r="AI165" s="20">
        <v>0</v>
      </c>
      <c r="AJ165" s="20">
        <v>0</v>
      </c>
      <c r="AK165" s="31">
        <v>0</v>
      </c>
      <c r="AL165" s="19">
        <v>0</v>
      </c>
      <c r="AM165" s="20">
        <v>0</v>
      </c>
      <c r="AN165" s="20">
        <v>0</v>
      </c>
      <c r="AO165" s="20">
        <v>0</v>
      </c>
      <c r="AP165" s="31">
        <v>0</v>
      </c>
      <c r="AQ165" s="6" t="s">
        <v>129</v>
      </c>
    </row>
    <row r="166" spans="2:43" ht="11.25" customHeight="1" x14ac:dyDescent="0.2">
      <c r="B166" s="60" t="s">
        <v>118</v>
      </c>
      <c r="C166" s="44" t="s">
        <v>275</v>
      </c>
      <c r="D166" s="20" t="s">
        <v>81</v>
      </c>
      <c r="E166" s="20" t="s">
        <v>81</v>
      </c>
      <c r="F166" s="20" t="s">
        <v>81</v>
      </c>
      <c r="G166" s="20" t="s">
        <v>81</v>
      </c>
      <c r="H166" s="20" t="s">
        <v>81</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6" t="s">
        <v>81</v>
      </c>
      <c r="Y166" s="6">
        <v>0</v>
      </c>
      <c r="Z166" s="6">
        <v>0</v>
      </c>
      <c r="AA166" s="6" t="s">
        <v>81</v>
      </c>
      <c r="AB166" s="6" t="s">
        <v>129</v>
      </c>
      <c r="AC166" s="6">
        <v>0</v>
      </c>
      <c r="AD166" s="6">
        <v>0</v>
      </c>
      <c r="AE166" s="6">
        <v>0</v>
      </c>
      <c r="AF166" s="6">
        <v>0</v>
      </c>
      <c r="AG166" s="6">
        <v>0</v>
      </c>
      <c r="AH166" s="20">
        <v>0</v>
      </c>
      <c r="AI166" s="20">
        <v>0</v>
      </c>
      <c r="AJ166" s="20">
        <v>0</v>
      </c>
      <c r="AK166" s="31">
        <v>0</v>
      </c>
      <c r="AL166" s="19">
        <v>0</v>
      </c>
      <c r="AM166" s="20">
        <v>0</v>
      </c>
      <c r="AN166" s="20">
        <v>0</v>
      </c>
      <c r="AO166" s="20">
        <v>0</v>
      </c>
      <c r="AP166" s="31">
        <v>0</v>
      </c>
      <c r="AQ166" s="6" t="s">
        <v>129</v>
      </c>
    </row>
    <row r="167" spans="2:43" ht="11.25" customHeight="1" x14ac:dyDescent="0.2">
      <c r="B167" s="60" t="s">
        <v>119</v>
      </c>
      <c r="C167" s="44" t="s">
        <v>276</v>
      </c>
      <c r="D167" s="20" t="s">
        <v>81</v>
      </c>
      <c r="E167" s="20" t="s">
        <v>81</v>
      </c>
      <c r="F167" s="19" t="s">
        <v>81</v>
      </c>
      <c r="G167" s="19" t="s">
        <v>81</v>
      </c>
      <c r="H167" s="19" t="s">
        <v>81</v>
      </c>
      <c r="I167" s="19">
        <v>328</v>
      </c>
      <c r="J167" s="19">
        <v>159</v>
      </c>
      <c r="K167" s="19">
        <v>487</v>
      </c>
      <c r="L167" s="19">
        <v>294</v>
      </c>
      <c r="M167" s="19">
        <v>224</v>
      </c>
      <c r="N167" s="19">
        <v>518</v>
      </c>
      <c r="O167" s="19">
        <v>400</v>
      </c>
      <c r="P167" s="19">
        <v>135</v>
      </c>
      <c r="Q167" s="19">
        <v>535</v>
      </c>
      <c r="R167" s="19" t="s">
        <v>81</v>
      </c>
      <c r="S167" s="19" t="s">
        <v>81</v>
      </c>
      <c r="T167" s="19" t="s">
        <v>81</v>
      </c>
      <c r="U167" s="19" t="s">
        <v>81</v>
      </c>
      <c r="V167" s="19" t="s">
        <v>81</v>
      </c>
      <c r="W167" s="19">
        <v>402</v>
      </c>
      <c r="X167" s="6" t="s">
        <v>81</v>
      </c>
      <c r="Y167" s="6" t="s">
        <v>81</v>
      </c>
      <c r="Z167" s="6">
        <v>698</v>
      </c>
      <c r="AA167" s="6" t="s">
        <v>81</v>
      </c>
      <c r="AB167" s="6" t="s">
        <v>129</v>
      </c>
      <c r="AC167" s="6">
        <v>4</v>
      </c>
      <c r="AD167" s="6">
        <v>16</v>
      </c>
      <c r="AE167" s="6">
        <v>10</v>
      </c>
      <c r="AF167" s="6">
        <v>21</v>
      </c>
      <c r="AG167" s="6">
        <v>23</v>
      </c>
      <c r="AH167" s="20" t="s">
        <v>81</v>
      </c>
      <c r="AI167" s="20" t="s">
        <v>81</v>
      </c>
      <c r="AJ167" s="20">
        <v>150</v>
      </c>
      <c r="AK167" s="31">
        <v>131</v>
      </c>
      <c r="AL167" s="6" t="s">
        <v>129</v>
      </c>
      <c r="AM167" s="20">
        <v>0</v>
      </c>
      <c r="AN167" s="20">
        <v>4</v>
      </c>
      <c r="AO167" s="20">
        <v>6</v>
      </c>
      <c r="AP167" s="31">
        <v>0</v>
      </c>
      <c r="AQ167" s="6" t="s">
        <v>129</v>
      </c>
    </row>
    <row r="168" spans="2:43" ht="11.25" customHeight="1" x14ac:dyDescent="0.2">
      <c r="B168" s="60" t="s">
        <v>120</v>
      </c>
      <c r="C168" s="44" t="s">
        <v>277</v>
      </c>
      <c r="D168" s="20" t="s">
        <v>81</v>
      </c>
      <c r="E168" s="20" t="s">
        <v>81</v>
      </c>
      <c r="F168" s="19" t="s">
        <v>81</v>
      </c>
      <c r="G168" s="20" t="s">
        <v>81</v>
      </c>
      <c r="H168" s="20" t="s">
        <v>81</v>
      </c>
      <c r="I168" s="18">
        <v>2211</v>
      </c>
      <c r="J168" s="18">
        <v>739</v>
      </c>
      <c r="K168" s="20">
        <v>2950</v>
      </c>
      <c r="L168" s="19">
        <v>1125</v>
      </c>
      <c r="M168" s="19">
        <v>565</v>
      </c>
      <c r="N168" s="19">
        <v>1690</v>
      </c>
      <c r="O168" s="19">
        <v>2365</v>
      </c>
      <c r="P168" s="20">
        <v>413</v>
      </c>
      <c r="Q168" s="19">
        <v>2778</v>
      </c>
      <c r="R168" s="19" t="s">
        <v>81</v>
      </c>
      <c r="S168" s="19" t="s">
        <v>81</v>
      </c>
      <c r="T168" s="19" t="s">
        <v>81</v>
      </c>
      <c r="U168" s="19" t="s">
        <v>81</v>
      </c>
      <c r="V168" s="19" t="s">
        <v>81</v>
      </c>
      <c r="W168" s="19">
        <v>1928</v>
      </c>
      <c r="X168" s="19" t="s">
        <v>81</v>
      </c>
      <c r="Y168" s="20" t="s">
        <v>81</v>
      </c>
      <c r="Z168" s="20">
        <v>4263</v>
      </c>
      <c r="AA168" s="19" t="s">
        <v>81</v>
      </c>
      <c r="AB168" s="6" t="s">
        <v>129</v>
      </c>
      <c r="AC168" s="20">
        <v>6</v>
      </c>
      <c r="AD168" s="20">
        <v>89</v>
      </c>
      <c r="AE168" s="19">
        <v>57</v>
      </c>
      <c r="AF168" s="20">
        <v>99</v>
      </c>
      <c r="AG168" s="6">
        <v>72</v>
      </c>
      <c r="AH168" s="6" t="s">
        <v>81</v>
      </c>
      <c r="AI168" s="20" t="s">
        <v>81</v>
      </c>
      <c r="AJ168" s="6">
        <v>876</v>
      </c>
      <c r="AK168" s="33">
        <v>714</v>
      </c>
      <c r="AL168" s="6" t="s">
        <v>129</v>
      </c>
      <c r="AM168" s="6">
        <v>0</v>
      </c>
      <c r="AN168" s="20">
        <v>73</v>
      </c>
      <c r="AO168" s="6">
        <v>44</v>
      </c>
      <c r="AP168" s="33">
        <v>0</v>
      </c>
      <c r="AQ168" s="6" t="s">
        <v>129</v>
      </c>
    </row>
    <row r="169" spans="2:43" ht="11.25" customHeight="1" x14ac:dyDescent="0.25">
      <c r="B169" s="5"/>
      <c r="C169" s="5"/>
    </row>
    <row r="170" spans="2:43" x14ac:dyDescent="0.25">
      <c r="B170" s="5"/>
      <c r="C170" s="5"/>
    </row>
    <row r="171" spans="2:43" ht="12.75" x14ac:dyDescent="0.25">
      <c r="B171" s="70" t="s">
        <v>124</v>
      </c>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row>
    <row r="172" spans="2:43" x14ac:dyDescent="0.2">
      <c r="B172" s="34" t="s">
        <v>0</v>
      </c>
      <c r="C172" s="46" t="s">
        <v>179</v>
      </c>
      <c r="D172" s="67" t="s">
        <v>1</v>
      </c>
      <c r="E172" s="68"/>
      <c r="F172" s="68"/>
      <c r="G172" s="68"/>
      <c r="H172" s="69"/>
      <c r="I172" s="67" t="s">
        <v>2</v>
      </c>
      <c r="J172" s="68"/>
      <c r="K172" s="68"/>
      <c r="L172" s="68"/>
      <c r="M172" s="69"/>
      <c r="N172" s="67" t="s">
        <v>3</v>
      </c>
      <c r="O172" s="68"/>
      <c r="P172" s="68"/>
      <c r="Q172" s="68"/>
      <c r="R172" s="69"/>
      <c r="S172" s="67" t="s">
        <v>4</v>
      </c>
      <c r="T172" s="68"/>
      <c r="U172" s="68"/>
      <c r="V172" s="68"/>
      <c r="W172" s="69"/>
      <c r="X172" s="67" t="s">
        <v>5</v>
      </c>
      <c r="Y172" s="68"/>
      <c r="Z172" s="68"/>
      <c r="AA172" s="68"/>
      <c r="AB172" s="69"/>
      <c r="AC172" s="67" t="s">
        <v>332</v>
      </c>
      <c r="AD172" s="68"/>
      <c r="AE172" s="68"/>
      <c r="AF172" s="68"/>
      <c r="AG172" s="69"/>
    </row>
    <row r="173" spans="2:43" x14ac:dyDescent="0.2">
      <c r="B173" s="37" t="s">
        <v>15</v>
      </c>
      <c r="C173" s="43" t="s">
        <v>187</v>
      </c>
      <c r="D173" s="21">
        <v>2018</v>
      </c>
      <c r="E173" s="21">
        <v>2019</v>
      </c>
      <c r="F173" s="21">
        <v>2020</v>
      </c>
      <c r="G173" s="21">
        <v>2021</v>
      </c>
      <c r="H173" s="21">
        <v>2022</v>
      </c>
      <c r="I173" s="21">
        <v>2018</v>
      </c>
      <c r="J173" s="21">
        <v>2019</v>
      </c>
      <c r="K173" s="21">
        <v>2020</v>
      </c>
      <c r="L173" s="21">
        <v>2021</v>
      </c>
      <c r="M173" s="21">
        <v>2022</v>
      </c>
      <c r="N173" s="21">
        <v>2018</v>
      </c>
      <c r="O173" s="21">
        <v>2019</v>
      </c>
      <c r="P173" s="21">
        <v>2020</v>
      </c>
      <c r="Q173" s="21">
        <v>2021</v>
      </c>
      <c r="R173" s="21">
        <v>2022</v>
      </c>
      <c r="S173" s="21">
        <v>2018</v>
      </c>
      <c r="T173" s="21">
        <v>2019</v>
      </c>
      <c r="U173" s="21">
        <v>2020</v>
      </c>
      <c r="V173" s="21">
        <v>2021</v>
      </c>
      <c r="W173" s="21">
        <v>2022</v>
      </c>
      <c r="X173" s="21">
        <v>2018</v>
      </c>
      <c r="Y173" s="21">
        <v>2019</v>
      </c>
      <c r="Z173" s="21">
        <v>2020</v>
      </c>
      <c r="AA173" s="21">
        <v>2021</v>
      </c>
      <c r="AB173" s="21">
        <v>2022</v>
      </c>
      <c r="AC173" s="21">
        <v>2018</v>
      </c>
      <c r="AD173" s="21">
        <v>2019</v>
      </c>
      <c r="AE173" s="21">
        <v>2020</v>
      </c>
      <c r="AF173" s="21">
        <v>2021</v>
      </c>
      <c r="AG173" s="21">
        <v>2022</v>
      </c>
    </row>
    <row r="174" spans="2:43" x14ac:dyDescent="0.2">
      <c r="B174" s="38" t="s">
        <v>125</v>
      </c>
      <c r="C174" s="44" t="s">
        <v>279</v>
      </c>
      <c r="D174" s="20" t="s">
        <v>81</v>
      </c>
      <c r="E174" s="26">
        <v>0.2424</v>
      </c>
      <c r="F174" s="26">
        <v>0.1079</v>
      </c>
      <c r="G174" s="26">
        <v>0.1439</v>
      </c>
      <c r="H174" s="26">
        <v>0.99280000000000002</v>
      </c>
      <c r="I174" s="20" t="s">
        <v>81</v>
      </c>
      <c r="J174" s="26">
        <v>0.2424</v>
      </c>
      <c r="K174" s="26">
        <v>0.43880000000000002</v>
      </c>
      <c r="L174" s="26">
        <v>0.24460000000000001</v>
      </c>
      <c r="M174" s="26">
        <v>1</v>
      </c>
      <c r="N174" s="8">
        <v>1</v>
      </c>
      <c r="O174" s="26">
        <v>1</v>
      </c>
      <c r="P174" s="26">
        <v>1</v>
      </c>
      <c r="Q174" s="26">
        <v>1</v>
      </c>
      <c r="R174" s="26">
        <v>1</v>
      </c>
      <c r="S174" s="8">
        <v>9.2299999999999993E-2</v>
      </c>
      <c r="T174" s="26">
        <v>1.11E-2</v>
      </c>
      <c r="U174" s="26">
        <v>3.1699999999999999E-2</v>
      </c>
      <c r="V174" s="26">
        <v>0.1333</v>
      </c>
      <c r="W174" s="26">
        <v>0</v>
      </c>
      <c r="X174" s="8">
        <v>1</v>
      </c>
      <c r="Y174" s="26">
        <v>1</v>
      </c>
      <c r="Z174" s="26">
        <v>1</v>
      </c>
      <c r="AA174" s="26">
        <v>1</v>
      </c>
      <c r="AB174" s="26">
        <v>0.09</v>
      </c>
      <c r="AC174" s="8" t="s">
        <v>81</v>
      </c>
      <c r="AD174" s="26" t="s">
        <v>81</v>
      </c>
      <c r="AE174" s="26" t="s">
        <v>81</v>
      </c>
      <c r="AF174" s="26">
        <v>0</v>
      </c>
      <c r="AG174" s="26" t="s">
        <v>81</v>
      </c>
    </row>
    <row r="175" spans="2:43" x14ac:dyDescent="0.2">
      <c r="B175" s="38" t="s">
        <v>126</v>
      </c>
      <c r="C175" s="44" t="s">
        <v>280</v>
      </c>
      <c r="D175" s="20" t="s">
        <v>81</v>
      </c>
      <c r="E175" s="26">
        <v>0.7742</v>
      </c>
      <c r="F175" s="26">
        <v>0.58650000000000002</v>
      </c>
      <c r="G175" s="26">
        <v>0.75560000000000005</v>
      </c>
      <c r="H175" s="26">
        <v>0.99709999999999999</v>
      </c>
      <c r="I175" s="20" t="s">
        <v>81</v>
      </c>
      <c r="J175" s="26">
        <v>0.7742</v>
      </c>
      <c r="K175" s="26">
        <v>0.58650000000000002</v>
      </c>
      <c r="L175" s="26">
        <v>0.75560000000000005</v>
      </c>
      <c r="M175" s="26">
        <v>1</v>
      </c>
      <c r="N175" s="8">
        <v>1</v>
      </c>
      <c r="O175" s="26">
        <v>1.11E-2</v>
      </c>
      <c r="P175" s="26">
        <v>3.1699999999999999E-2</v>
      </c>
      <c r="Q175" s="26">
        <v>0.1333</v>
      </c>
      <c r="R175" s="26">
        <v>1</v>
      </c>
      <c r="S175" s="8">
        <v>1</v>
      </c>
      <c r="T175" s="26">
        <v>1</v>
      </c>
      <c r="U175" s="26">
        <v>1</v>
      </c>
      <c r="V175" s="26">
        <v>1</v>
      </c>
      <c r="W175" s="26">
        <v>1</v>
      </c>
      <c r="X175" s="8" t="s">
        <v>81</v>
      </c>
      <c r="Y175" s="26">
        <v>0.2576</v>
      </c>
      <c r="Z175" s="26">
        <v>0.12230000000000001</v>
      </c>
      <c r="AA175" s="26">
        <v>0.17269999999999999</v>
      </c>
      <c r="AB175" s="26">
        <v>0.2</v>
      </c>
      <c r="AC175" s="8" t="s">
        <v>81</v>
      </c>
      <c r="AD175" s="26" t="s">
        <v>81</v>
      </c>
      <c r="AE175" s="26" t="s">
        <v>81</v>
      </c>
      <c r="AF175" s="26">
        <v>0.30430000000000001</v>
      </c>
      <c r="AG175" s="26">
        <v>0.40670000000000001</v>
      </c>
    </row>
    <row r="176" spans="2:43" x14ac:dyDescent="0.25">
      <c r="B176" s="13"/>
      <c r="C176" s="50"/>
    </row>
    <row r="177" spans="2:3" x14ac:dyDescent="0.25">
      <c r="B177" s="13"/>
      <c r="C177" s="50"/>
    </row>
    <row r="178" spans="2:3" x14ac:dyDescent="0.25">
      <c r="B178" s="13"/>
      <c r="C178" s="50"/>
    </row>
    <row r="179" spans="2:3" x14ac:dyDescent="0.25">
      <c r="B179" s="13"/>
      <c r="C179" s="50"/>
    </row>
    <row r="180" spans="2:3" x14ac:dyDescent="0.25">
      <c r="B180" s="13"/>
      <c r="C180" s="50"/>
    </row>
    <row r="181" spans="2:3" x14ac:dyDescent="0.25">
      <c r="B181" s="13"/>
      <c r="C181" s="50"/>
    </row>
    <row r="182" spans="2:3" x14ac:dyDescent="0.25">
      <c r="B182" s="13"/>
      <c r="C182" s="50"/>
    </row>
    <row r="183" spans="2:3" x14ac:dyDescent="0.25">
      <c r="B183" s="13"/>
      <c r="C183" s="50"/>
    </row>
    <row r="184" spans="2:3" x14ac:dyDescent="0.25">
      <c r="B184" s="13"/>
      <c r="C184" s="50"/>
    </row>
    <row r="185" spans="2:3" x14ac:dyDescent="0.25">
      <c r="B185" s="13"/>
      <c r="C185" s="50"/>
    </row>
    <row r="186" spans="2:3" x14ac:dyDescent="0.25">
      <c r="B186" s="13"/>
      <c r="C186" s="50"/>
    </row>
    <row r="187" spans="2:3" x14ac:dyDescent="0.25">
      <c r="B187" s="13"/>
      <c r="C187" s="50"/>
    </row>
    <row r="188" spans="2:3" x14ac:dyDescent="0.25">
      <c r="B188" s="13"/>
      <c r="C188" s="50"/>
    </row>
    <row r="189" spans="2:3" x14ac:dyDescent="0.25">
      <c r="B189" s="13"/>
      <c r="C189" s="50"/>
    </row>
    <row r="190" spans="2:3" x14ac:dyDescent="0.25">
      <c r="B190" s="13"/>
      <c r="C190" s="50"/>
    </row>
    <row r="191" spans="2:3" x14ac:dyDescent="0.25">
      <c r="B191" s="13"/>
      <c r="C191" s="50"/>
    </row>
    <row r="192" spans="2:3" x14ac:dyDescent="0.25">
      <c r="B192" s="13"/>
      <c r="C192" s="50"/>
    </row>
    <row r="193" spans="2:3" x14ac:dyDescent="0.25">
      <c r="B193" s="13"/>
      <c r="C193" s="50"/>
    </row>
    <row r="194" spans="2:3" x14ac:dyDescent="0.25">
      <c r="B194" s="13"/>
      <c r="C194" s="50"/>
    </row>
    <row r="195" spans="2:3" x14ac:dyDescent="0.25">
      <c r="B195" s="13"/>
      <c r="C195" s="50"/>
    </row>
    <row r="196" spans="2:3" x14ac:dyDescent="0.25">
      <c r="B196" s="13"/>
      <c r="C196" s="50"/>
    </row>
    <row r="197" spans="2:3" x14ac:dyDescent="0.25">
      <c r="B197" s="13"/>
      <c r="C197" s="50"/>
    </row>
    <row r="198" spans="2:3" x14ac:dyDescent="0.25">
      <c r="B198" s="13"/>
      <c r="C198" s="50"/>
    </row>
    <row r="199" spans="2:3" x14ac:dyDescent="0.25">
      <c r="B199" s="13"/>
      <c r="C199" s="50"/>
    </row>
    <row r="200" spans="2:3" x14ac:dyDescent="0.25">
      <c r="B200" s="13"/>
      <c r="C200" s="50"/>
    </row>
    <row r="201" spans="2:3" x14ac:dyDescent="0.25">
      <c r="B201" s="13"/>
      <c r="C201" s="50"/>
    </row>
    <row r="202" spans="2:3" x14ac:dyDescent="0.25">
      <c r="B202" s="13"/>
      <c r="C202" s="50"/>
    </row>
    <row r="203" spans="2:3" x14ac:dyDescent="0.25">
      <c r="B203" s="13"/>
      <c r="C203" s="50"/>
    </row>
    <row r="204" spans="2:3" x14ac:dyDescent="0.25">
      <c r="B204" s="13"/>
      <c r="C204" s="50"/>
    </row>
    <row r="205" spans="2:3" x14ac:dyDescent="0.25">
      <c r="B205" s="13"/>
      <c r="C205" s="50"/>
    </row>
    <row r="206" spans="2:3" x14ac:dyDescent="0.25">
      <c r="B206" s="13"/>
      <c r="C206" s="50"/>
    </row>
    <row r="207" spans="2:3" x14ac:dyDescent="0.25">
      <c r="B207" s="13"/>
      <c r="C207" s="50"/>
    </row>
    <row r="208" spans="2:3" x14ac:dyDescent="0.25">
      <c r="B208" s="13"/>
      <c r="C208" s="50"/>
    </row>
    <row r="209" spans="2:3" x14ac:dyDescent="0.25">
      <c r="B209" s="13"/>
      <c r="C209" s="50"/>
    </row>
    <row r="210" spans="2:3" x14ac:dyDescent="0.25">
      <c r="B210" s="13"/>
      <c r="C210" s="50"/>
    </row>
    <row r="211" spans="2:3" x14ac:dyDescent="0.25">
      <c r="B211" s="13"/>
      <c r="C211" s="50"/>
    </row>
    <row r="212" spans="2:3" x14ac:dyDescent="0.25">
      <c r="B212" s="13"/>
      <c r="C212" s="50"/>
    </row>
    <row r="213" spans="2:3" x14ac:dyDescent="0.25">
      <c r="B213" s="13"/>
      <c r="C213" s="50"/>
    </row>
    <row r="214" spans="2:3" x14ac:dyDescent="0.25">
      <c r="B214" s="13"/>
      <c r="C214" s="50"/>
    </row>
    <row r="215" spans="2:3" x14ac:dyDescent="0.25">
      <c r="B215" s="13"/>
      <c r="C215" s="50"/>
    </row>
    <row r="216" spans="2:3" x14ac:dyDescent="0.25">
      <c r="B216" s="13"/>
      <c r="C216" s="50"/>
    </row>
    <row r="217" spans="2:3" x14ac:dyDescent="0.25">
      <c r="B217" s="13"/>
      <c r="C217" s="50"/>
    </row>
    <row r="218" spans="2:3" x14ac:dyDescent="0.25">
      <c r="B218" s="13"/>
      <c r="C218" s="50"/>
    </row>
    <row r="219" spans="2:3" x14ac:dyDescent="0.25">
      <c r="B219" s="13"/>
      <c r="C219" s="50"/>
    </row>
    <row r="220" spans="2:3" x14ac:dyDescent="0.25">
      <c r="B220" s="13"/>
      <c r="C220" s="50"/>
    </row>
    <row r="221" spans="2:3" x14ac:dyDescent="0.25">
      <c r="B221" s="13"/>
      <c r="C221" s="50"/>
    </row>
    <row r="222" spans="2:3" x14ac:dyDescent="0.25">
      <c r="B222" s="13"/>
      <c r="C222" s="50"/>
    </row>
    <row r="223" spans="2:3" x14ac:dyDescent="0.25">
      <c r="B223" s="13"/>
      <c r="C223" s="50"/>
    </row>
    <row r="224" spans="2:3" x14ac:dyDescent="0.25">
      <c r="B224" s="13"/>
      <c r="C224" s="50"/>
    </row>
    <row r="225" spans="2:3" x14ac:dyDescent="0.25">
      <c r="B225" s="13"/>
      <c r="C225" s="50"/>
    </row>
    <row r="226" spans="2:3" x14ac:dyDescent="0.25">
      <c r="B226" s="13"/>
      <c r="C226" s="50"/>
    </row>
    <row r="227" spans="2:3" x14ac:dyDescent="0.25">
      <c r="B227" s="13"/>
      <c r="C227" s="50"/>
    </row>
    <row r="228" spans="2:3" x14ac:dyDescent="0.25">
      <c r="B228" s="13"/>
      <c r="C228" s="50"/>
    </row>
    <row r="229" spans="2:3" x14ac:dyDescent="0.25">
      <c r="B229" s="13"/>
      <c r="C229" s="50"/>
    </row>
    <row r="230" spans="2:3" x14ac:dyDescent="0.25">
      <c r="B230" s="13"/>
      <c r="C230" s="50"/>
    </row>
    <row r="231" spans="2:3" x14ac:dyDescent="0.25">
      <c r="B231" s="13"/>
      <c r="C231" s="50"/>
    </row>
    <row r="232" spans="2:3" x14ac:dyDescent="0.25">
      <c r="B232" s="13"/>
      <c r="C232" s="50"/>
    </row>
    <row r="233" spans="2:3" x14ac:dyDescent="0.25">
      <c r="B233" s="13"/>
      <c r="C233" s="50"/>
    </row>
    <row r="234" spans="2:3" x14ac:dyDescent="0.25">
      <c r="B234" s="13"/>
      <c r="C234" s="50"/>
    </row>
    <row r="235" spans="2:3" x14ac:dyDescent="0.25">
      <c r="B235" s="13"/>
      <c r="C235" s="50"/>
    </row>
    <row r="236" spans="2:3" x14ac:dyDescent="0.25">
      <c r="B236" s="13"/>
      <c r="C236" s="50"/>
    </row>
    <row r="237" spans="2:3" x14ac:dyDescent="0.25">
      <c r="B237" s="13"/>
      <c r="C237" s="50"/>
    </row>
    <row r="238" spans="2:3" x14ac:dyDescent="0.25">
      <c r="B238" s="13"/>
      <c r="C238" s="50"/>
    </row>
    <row r="239" spans="2:3" x14ac:dyDescent="0.25">
      <c r="B239" s="13"/>
      <c r="C239" s="50"/>
    </row>
    <row r="240" spans="2:3" x14ac:dyDescent="0.25">
      <c r="B240" s="13"/>
      <c r="C240" s="50"/>
    </row>
    <row r="241" spans="2:3" x14ac:dyDescent="0.25">
      <c r="B241" s="13"/>
      <c r="C241" s="50"/>
    </row>
    <row r="242" spans="2:3" x14ac:dyDescent="0.25">
      <c r="B242" s="13"/>
      <c r="C242" s="50"/>
    </row>
    <row r="243" spans="2:3" x14ac:dyDescent="0.25">
      <c r="B243" s="13"/>
      <c r="C243" s="50"/>
    </row>
    <row r="244" spans="2:3" x14ac:dyDescent="0.25">
      <c r="B244" s="13"/>
      <c r="C244" s="50"/>
    </row>
    <row r="245" spans="2:3" x14ac:dyDescent="0.25">
      <c r="B245" s="13"/>
      <c r="C245" s="50"/>
    </row>
    <row r="246" spans="2:3" x14ac:dyDescent="0.25">
      <c r="B246" s="13"/>
      <c r="C246" s="50"/>
    </row>
    <row r="247" spans="2:3" x14ac:dyDescent="0.25">
      <c r="B247" s="13"/>
      <c r="C247" s="50"/>
    </row>
    <row r="248" spans="2:3" x14ac:dyDescent="0.25">
      <c r="B248" s="13"/>
      <c r="C248" s="50"/>
    </row>
    <row r="249" spans="2:3" x14ac:dyDescent="0.25">
      <c r="B249" s="13"/>
      <c r="C249" s="50"/>
    </row>
    <row r="250" spans="2:3" x14ac:dyDescent="0.25">
      <c r="B250" s="13"/>
      <c r="C250" s="50"/>
    </row>
  </sheetData>
  <mergeCells count="318">
    <mergeCell ref="D14:F14"/>
    <mergeCell ref="G14:I14"/>
    <mergeCell ref="J14:L14"/>
    <mergeCell ref="M14:O14"/>
    <mergeCell ref="P14:R14"/>
    <mergeCell ref="S14:U14"/>
    <mergeCell ref="B13:U13"/>
    <mergeCell ref="D23:F23"/>
    <mergeCell ref="G23:I23"/>
    <mergeCell ref="J23:L23"/>
    <mergeCell ref="M23:O23"/>
    <mergeCell ref="P23:R23"/>
    <mergeCell ref="S23:U23"/>
    <mergeCell ref="B22:U22"/>
    <mergeCell ref="H11:I11"/>
    <mergeCell ref="F9:G9"/>
    <mergeCell ref="P11:Q11"/>
    <mergeCell ref="D9:E9"/>
    <mergeCell ref="H9:I9"/>
    <mergeCell ref="L9:M9"/>
    <mergeCell ref="T8:U8"/>
    <mergeCell ref="P9:Q9"/>
    <mergeCell ref="T9:U9"/>
    <mergeCell ref="D10:E10"/>
    <mergeCell ref="H10:I10"/>
    <mergeCell ref="L10:M10"/>
    <mergeCell ref="P10:Q10"/>
    <mergeCell ref="D8:E8"/>
    <mergeCell ref="F10:G10"/>
    <mergeCell ref="F11:G11"/>
    <mergeCell ref="J11:K11"/>
    <mergeCell ref="L11:M11"/>
    <mergeCell ref="J10:K10"/>
    <mergeCell ref="AH83:AQ83"/>
    <mergeCell ref="AR83:BA83"/>
    <mergeCell ref="AZ84:BA84"/>
    <mergeCell ref="B36:AA36"/>
    <mergeCell ref="D31:H31"/>
    <mergeCell ref="H8:I8"/>
    <mergeCell ref="L8:M8"/>
    <mergeCell ref="P8:Q8"/>
    <mergeCell ref="H5:I5"/>
    <mergeCell ref="L5:M5"/>
    <mergeCell ref="P5:Q5"/>
    <mergeCell ref="T5:U5"/>
    <mergeCell ref="F7:G7"/>
    <mergeCell ref="F8:G8"/>
    <mergeCell ref="R6:S6"/>
    <mergeCell ref="J8:K8"/>
    <mergeCell ref="J6:K6"/>
    <mergeCell ref="N6:O6"/>
    <mergeCell ref="P6:Q6"/>
    <mergeCell ref="T6:U6"/>
    <mergeCell ref="D11:E11"/>
    <mergeCell ref="X8:Y8"/>
    <mergeCell ref="T10:U10"/>
    <mergeCell ref="X10:Y10"/>
    <mergeCell ref="P3:S3"/>
    <mergeCell ref="T3:W3"/>
    <mergeCell ref="X3:AA3"/>
    <mergeCell ref="R5:S5"/>
    <mergeCell ref="V5:W5"/>
    <mergeCell ref="X5:Y5"/>
    <mergeCell ref="V6:W6"/>
    <mergeCell ref="Z6:AA6"/>
    <mergeCell ref="X7:Y7"/>
    <mergeCell ref="P4:Q4"/>
    <mergeCell ref="R4:S4"/>
    <mergeCell ref="T4:U4"/>
    <mergeCell ref="V4:W4"/>
    <mergeCell ref="X4:Y4"/>
    <mergeCell ref="P7:Q7"/>
    <mergeCell ref="T7:U7"/>
    <mergeCell ref="E150:E151"/>
    <mergeCell ref="AV84:AW84"/>
    <mergeCell ref="AX84:AY84"/>
    <mergeCell ref="AN84:AO84"/>
    <mergeCell ref="AP84:AQ84"/>
    <mergeCell ref="AR84:AS84"/>
    <mergeCell ref="AB84:AC84"/>
    <mergeCell ref="AT84:AU84"/>
    <mergeCell ref="R150:T150"/>
    <mergeCell ref="AV128:AV129"/>
    <mergeCell ref="AU128:AU129"/>
    <mergeCell ref="AH128:AH129"/>
    <mergeCell ref="AJ128:AJ129"/>
    <mergeCell ref="AK128:AK129"/>
    <mergeCell ref="AS128:AS129"/>
    <mergeCell ref="AL128:AL129"/>
    <mergeCell ref="AQ128:AQ129"/>
    <mergeCell ref="AM128:AM129"/>
    <mergeCell ref="AN128:AN129"/>
    <mergeCell ref="AO128:AO129"/>
    <mergeCell ref="AP128:AP129"/>
    <mergeCell ref="X150:X151"/>
    <mergeCell ref="Y150:Y151"/>
    <mergeCell ref="Z150:Z151"/>
    <mergeCell ref="AR128:AR129"/>
    <mergeCell ref="D150:D151"/>
    <mergeCell ref="AI128:AI129"/>
    <mergeCell ref="AA150:AA151"/>
    <mergeCell ref="AD84:AE84"/>
    <mergeCell ref="AW128:AW129"/>
    <mergeCell ref="AH127:AL127"/>
    <mergeCell ref="AM127:AQ127"/>
    <mergeCell ref="AR127:AV127"/>
    <mergeCell ref="AW127:BA127"/>
    <mergeCell ref="Z95:AA95"/>
    <mergeCell ref="B93:AA93"/>
    <mergeCell ref="D106:H106"/>
    <mergeCell ref="G150:G151"/>
    <mergeCell ref="I150:K150"/>
    <mergeCell ref="B146:AQ146"/>
    <mergeCell ref="AZ128:AZ129"/>
    <mergeCell ref="AF84:AG84"/>
    <mergeCell ref="AH84:AI84"/>
    <mergeCell ref="AJ84:AK84"/>
    <mergeCell ref="AL84:AM84"/>
    <mergeCell ref="AX128:AX129"/>
    <mergeCell ref="AY128:AY129"/>
    <mergeCell ref="AT128:AT129"/>
    <mergeCell ref="J84:K84"/>
    <mergeCell ref="I106:M106"/>
    <mergeCell ref="N106:R106"/>
    <mergeCell ref="D3:G3"/>
    <mergeCell ref="H3:K3"/>
    <mergeCell ref="L3:O3"/>
    <mergeCell ref="J5:K5"/>
    <mergeCell ref="N5:O5"/>
    <mergeCell ref="J7:K7"/>
    <mergeCell ref="N7:O7"/>
    <mergeCell ref="J9:K9"/>
    <mergeCell ref="N9:O9"/>
    <mergeCell ref="D5:E5"/>
    <mergeCell ref="D6:E6"/>
    <mergeCell ref="H6:I6"/>
    <mergeCell ref="L6:M6"/>
    <mergeCell ref="D4:E4"/>
    <mergeCell ref="F4:G4"/>
    <mergeCell ref="F5:G5"/>
    <mergeCell ref="F6:G6"/>
    <mergeCell ref="H4:I4"/>
    <mergeCell ref="J4:K4"/>
    <mergeCell ref="L4:M4"/>
    <mergeCell ref="N4:O4"/>
    <mergeCell ref="H7:I7"/>
    <mergeCell ref="L7:M7"/>
    <mergeCell ref="D7:E7"/>
    <mergeCell ref="AD4:AE4"/>
    <mergeCell ref="AD5:AE5"/>
    <mergeCell ref="AD6:AE6"/>
    <mergeCell ref="AD7:AE7"/>
    <mergeCell ref="AD8:AE8"/>
    <mergeCell ref="Z4:AA4"/>
    <mergeCell ref="AB4:AC4"/>
    <mergeCell ref="N10:O10"/>
    <mergeCell ref="R10:S10"/>
    <mergeCell ref="V10:W10"/>
    <mergeCell ref="R7:S7"/>
    <mergeCell ref="V7:W7"/>
    <mergeCell ref="X6:Y6"/>
    <mergeCell ref="X9:Y9"/>
    <mergeCell ref="N8:O8"/>
    <mergeCell ref="R8:S8"/>
    <mergeCell ref="V8:W8"/>
    <mergeCell ref="AD9:AE9"/>
    <mergeCell ref="AD10:AE10"/>
    <mergeCell ref="AD11:AE11"/>
    <mergeCell ref="R9:S9"/>
    <mergeCell ref="V9:W9"/>
    <mergeCell ref="Z9:AA9"/>
    <mergeCell ref="AB9:AC9"/>
    <mergeCell ref="Z5:AA5"/>
    <mergeCell ref="AB5:AC5"/>
    <mergeCell ref="AB6:AC6"/>
    <mergeCell ref="Z7:AA7"/>
    <mergeCell ref="AB7:AC7"/>
    <mergeCell ref="Z10:AA10"/>
    <mergeCell ref="AB10:AC10"/>
    <mergeCell ref="T11:U11"/>
    <mergeCell ref="X11:Y11"/>
    <mergeCell ref="Z8:AA8"/>
    <mergeCell ref="AB8:AC8"/>
    <mergeCell ref="AF8:AG8"/>
    <mergeCell ref="AH8:AI8"/>
    <mergeCell ref="AF9:AG9"/>
    <mergeCell ref="AH9:AI9"/>
    <mergeCell ref="AF10:AG10"/>
    <mergeCell ref="AH10:AI10"/>
    <mergeCell ref="AF11:AG11"/>
    <mergeCell ref="AH11:AI11"/>
    <mergeCell ref="D2:AI2"/>
    <mergeCell ref="AF3:AI3"/>
    <mergeCell ref="AF4:AG4"/>
    <mergeCell ref="AH4:AI4"/>
    <mergeCell ref="AF5:AG5"/>
    <mergeCell ref="AH5:AI5"/>
    <mergeCell ref="AF6:AG6"/>
    <mergeCell ref="AH6:AI6"/>
    <mergeCell ref="AF7:AG7"/>
    <mergeCell ref="AH7:AI7"/>
    <mergeCell ref="N11:O11"/>
    <mergeCell ref="R11:S11"/>
    <mergeCell ref="V11:W11"/>
    <mergeCell ref="Z11:AA11"/>
    <mergeCell ref="AB11:AC11"/>
    <mergeCell ref="AB3:AE3"/>
    <mergeCell ref="AC31:AG31"/>
    <mergeCell ref="B30:AG30"/>
    <mergeCell ref="D39:H39"/>
    <mergeCell ref="I39:M39"/>
    <mergeCell ref="N39:R39"/>
    <mergeCell ref="S39:W39"/>
    <mergeCell ref="X39:AB39"/>
    <mergeCell ref="AC39:AG39"/>
    <mergeCell ref="B38:AG38"/>
    <mergeCell ref="I31:M31"/>
    <mergeCell ref="N31:R31"/>
    <mergeCell ref="S31:W31"/>
    <mergeCell ref="X31:AB31"/>
    <mergeCell ref="D83:M83"/>
    <mergeCell ref="N83:W83"/>
    <mergeCell ref="N84:O84"/>
    <mergeCell ref="P84:Q84"/>
    <mergeCell ref="R84:S84"/>
    <mergeCell ref="T84:U84"/>
    <mergeCell ref="V84:W84"/>
    <mergeCell ref="X83:AG83"/>
    <mergeCell ref="X84:Y84"/>
    <mergeCell ref="Z84:AA84"/>
    <mergeCell ref="D84:E84"/>
    <mergeCell ref="F84:G84"/>
    <mergeCell ref="H84:I84"/>
    <mergeCell ref="L84:M84"/>
    <mergeCell ref="BB84:BC84"/>
    <mergeCell ref="BD84:BE84"/>
    <mergeCell ref="BF84:BG84"/>
    <mergeCell ref="BH84:BI84"/>
    <mergeCell ref="BJ84:BK84"/>
    <mergeCell ref="BB83:BK83"/>
    <mergeCell ref="B82:BK82"/>
    <mergeCell ref="D94:G94"/>
    <mergeCell ref="D95:E95"/>
    <mergeCell ref="F95:G95"/>
    <mergeCell ref="H94:K94"/>
    <mergeCell ref="H95:I95"/>
    <mergeCell ref="J95:K95"/>
    <mergeCell ref="L94:O94"/>
    <mergeCell ref="L95:M95"/>
    <mergeCell ref="N95:O95"/>
    <mergeCell ref="P94:S94"/>
    <mergeCell ref="P95:Q95"/>
    <mergeCell ref="R95:S95"/>
    <mergeCell ref="T94:W94"/>
    <mergeCell ref="T95:U95"/>
    <mergeCell ref="V95:W95"/>
    <mergeCell ref="X94:AA94"/>
    <mergeCell ref="X95:Y95"/>
    <mergeCell ref="S106:W106"/>
    <mergeCell ref="X106:AB106"/>
    <mergeCell ref="AC106:AG106"/>
    <mergeCell ref="B105:AG105"/>
    <mergeCell ref="D118:H118"/>
    <mergeCell ref="I118:M118"/>
    <mergeCell ref="N118:R118"/>
    <mergeCell ref="S118:W118"/>
    <mergeCell ref="X118:AB118"/>
    <mergeCell ref="AC118:AG118"/>
    <mergeCell ref="B117:AG117"/>
    <mergeCell ref="D127:R127"/>
    <mergeCell ref="S127:AG127"/>
    <mergeCell ref="S128:U128"/>
    <mergeCell ref="V128:X128"/>
    <mergeCell ref="Y128:AA128"/>
    <mergeCell ref="AB128:AD128"/>
    <mergeCell ref="AE128:AG128"/>
    <mergeCell ref="D128:F128"/>
    <mergeCell ref="G128:I128"/>
    <mergeCell ref="J128:L128"/>
    <mergeCell ref="M128:O128"/>
    <mergeCell ref="BA128:BA129"/>
    <mergeCell ref="B126:BA126"/>
    <mergeCell ref="D149:H149"/>
    <mergeCell ref="H150:H151"/>
    <mergeCell ref="U150:W150"/>
    <mergeCell ref="I149:W149"/>
    <mergeCell ref="AC150:AC151"/>
    <mergeCell ref="AD150:AD151"/>
    <mergeCell ref="AE150:AE151"/>
    <mergeCell ref="AF150:AF151"/>
    <mergeCell ref="AQ150:AQ151"/>
    <mergeCell ref="AM149:AQ149"/>
    <mergeCell ref="AH149:AL149"/>
    <mergeCell ref="AL150:AL151"/>
    <mergeCell ref="AG150:AG151"/>
    <mergeCell ref="AB150:AB151"/>
    <mergeCell ref="AN150:AN151"/>
    <mergeCell ref="AO150:AO151"/>
    <mergeCell ref="AP150:AP151"/>
    <mergeCell ref="AM150:AM151"/>
    <mergeCell ref="F150:F151"/>
    <mergeCell ref="AH150:AH151"/>
    <mergeCell ref="AI150:AI151"/>
    <mergeCell ref="P128:R128"/>
    <mergeCell ref="AC149:AG149"/>
    <mergeCell ref="X149:AB149"/>
    <mergeCell ref="B148:AQ148"/>
    <mergeCell ref="AJ150:AJ151"/>
    <mergeCell ref="AK150:AK151"/>
    <mergeCell ref="L150:N150"/>
    <mergeCell ref="O150:Q150"/>
    <mergeCell ref="D172:H172"/>
    <mergeCell ref="I172:M172"/>
    <mergeCell ref="N172:R172"/>
    <mergeCell ref="S172:W172"/>
    <mergeCell ref="X172:AB172"/>
    <mergeCell ref="AC172:AG172"/>
    <mergeCell ref="B171:AG171"/>
  </mergeCells>
  <pageMargins left="0.7" right="0.7" top="0.75" bottom="0.75" header="0.3" footer="0.3"/>
  <pageSetup orientation="portrait" r:id="rId1"/>
  <ignoredErrors>
    <ignoredError sqref="D20:E20 G20:H20 J20:K20 M20:N20 P20:Q20 S20:T20" formulaRange="1"/>
    <ignoredError sqref="AB8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DC08D-F8CC-4D88-8531-E24BEF97A935}">
  <dimension ref="A1:AG123"/>
  <sheetViews>
    <sheetView tabSelected="1" topLeftCell="A18" zoomScaleNormal="100" workbookViewId="0">
      <pane xSplit="3" topLeftCell="R1" activePane="topRight" state="frozen"/>
      <selection pane="topRight" activeCell="N12" sqref="N12"/>
    </sheetView>
  </sheetViews>
  <sheetFormatPr baseColWidth="10" defaultColWidth="13.28515625" defaultRowHeight="12" x14ac:dyDescent="0.25"/>
  <cols>
    <col min="1" max="1" width="2.7109375" style="5" customWidth="1"/>
    <col min="2" max="2" width="39.5703125" style="12" customWidth="1"/>
    <col min="3" max="3" width="36.7109375" style="45" customWidth="1"/>
    <col min="4" max="32" width="11" style="5" customWidth="1"/>
    <col min="33" max="51" width="9.5703125" style="5" customWidth="1"/>
    <col min="52" max="16384" width="13.28515625" style="5"/>
  </cols>
  <sheetData>
    <row r="1" spans="1:33" x14ac:dyDescent="0.25">
      <c r="B1" s="5"/>
    </row>
    <row r="2" spans="1:33" ht="12.75" x14ac:dyDescent="0.25">
      <c r="B2" s="98" t="s">
        <v>127</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row>
    <row r="3" spans="1:33" x14ac:dyDescent="0.2">
      <c r="B3" s="58" t="s">
        <v>0</v>
      </c>
      <c r="C3" s="46" t="s">
        <v>179</v>
      </c>
      <c r="D3" s="73" t="s">
        <v>1</v>
      </c>
      <c r="E3" s="73"/>
      <c r="F3" s="73"/>
      <c r="G3" s="73"/>
      <c r="H3" s="73"/>
      <c r="I3" s="73" t="s">
        <v>2</v>
      </c>
      <c r="J3" s="73"/>
      <c r="K3" s="73"/>
      <c r="L3" s="73"/>
      <c r="M3" s="73"/>
      <c r="N3" s="73" t="s">
        <v>3</v>
      </c>
      <c r="O3" s="73"/>
      <c r="P3" s="73"/>
      <c r="Q3" s="73"/>
      <c r="R3" s="73"/>
      <c r="S3" s="73" t="s">
        <v>4</v>
      </c>
      <c r="T3" s="73"/>
      <c r="U3" s="73"/>
      <c r="V3" s="73"/>
      <c r="W3" s="73"/>
      <c r="X3" s="73" t="s">
        <v>5</v>
      </c>
      <c r="Y3" s="73"/>
      <c r="Z3" s="73"/>
      <c r="AA3" s="73"/>
      <c r="AB3" s="73"/>
      <c r="AC3" s="73" t="s">
        <v>332</v>
      </c>
      <c r="AD3" s="73"/>
      <c r="AE3" s="73"/>
      <c r="AF3" s="73"/>
      <c r="AG3" s="73"/>
    </row>
    <row r="4" spans="1:33" x14ac:dyDescent="0.2">
      <c r="B4" s="59" t="s">
        <v>15</v>
      </c>
      <c r="C4" s="43" t="s">
        <v>187</v>
      </c>
      <c r="D4" s="21">
        <v>2018</v>
      </c>
      <c r="E4" s="21">
        <v>2019</v>
      </c>
      <c r="F4" s="21">
        <v>2020</v>
      </c>
      <c r="G4" s="21">
        <v>2021</v>
      </c>
      <c r="H4" s="21">
        <v>2022</v>
      </c>
      <c r="I4" s="21">
        <v>2018</v>
      </c>
      <c r="J4" s="21">
        <v>2019</v>
      </c>
      <c r="K4" s="21">
        <v>2020</v>
      </c>
      <c r="L4" s="21">
        <v>2021</v>
      </c>
      <c r="M4" s="21">
        <v>2022</v>
      </c>
      <c r="N4" s="21">
        <v>2018</v>
      </c>
      <c r="O4" s="21">
        <v>2019</v>
      </c>
      <c r="P4" s="21">
        <v>2020</v>
      </c>
      <c r="Q4" s="21">
        <v>2021</v>
      </c>
      <c r="R4" s="21">
        <v>2022</v>
      </c>
      <c r="S4" s="21">
        <v>2018</v>
      </c>
      <c r="T4" s="21">
        <v>2019</v>
      </c>
      <c r="U4" s="21">
        <v>2020</v>
      </c>
      <c r="V4" s="21">
        <v>2021</v>
      </c>
      <c r="W4" s="21">
        <v>2022</v>
      </c>
      <c r="X4" s="21">
        <v>2018</v>
      </c>
      <c r="Y4" s="21">
        <v>2019</v>
      </c>
      <c r="Z4" s="21">
        <v>2020</v>
      </c>
      <c r="AA4" s="21">
        <v>2021</v>
      </c>
      <c r="AB4" s="21">
        <v>2022</v>
      </c>
      <c r="AC4" s="21">
        <v>2018</v>
      </c>
      <c r="AD4" s="21">
        <v>2019</v>
      </c>
      <c r="AE4" s="21">
        <v>2020</v>
      </c>
      <c r="AF4" s="21">
        <v>2021</v>
      </c>
      <c r="AG4" s="21">
        <v>2022</v>
      </c>
    </row>
    <row r="5" spans="1:33" x14ac:dyDescent="0.2">
      <c r="B5" s="60" t="s">
        <v>128</v>
      </c>
      <c r="C5" s="44" t="s">
        <v>281</v>
      </c>
      <c r="D5" s="6">
        <v>36.5</v>
      </c>
      <c r="E5" s="6">
        <v>236.4</v>
      </c>
      <c r="F5" s="6">
        <v>173.83</v>
      </c>
      <c r="G5" s="6">
        <v>325.66000000000003</v>
      </c>
      <c r="H5" s="6">
        <v>320.63</v>
      </c>
      <c r="I5" s="6">
        <v>1587595.16</v>
      </c>
      <c r="J5" s="6">
        <v>2284557</v>
      </c>
      <c r="K5" s="6">
        <v>2324929.92</v>
      </c>
      <c r="L5" s="6">
        <v>2431926.86</v>
      </c>
      <c r="M5" s="6">
        <v>1996699.32</v>
      </c>
      <c r="N5" s="6">
        <v>199906.98</v>
      </c>
      <c r="O5" s="6">
        <v>260616.31</v>
      </c>
      <c r="P5" s="6">
        <v>193850.21</v>
      </c>
      <c r="Q5" s="6">
        <v>244973.72</v>
      </c>
      <c r="R5" s="6">
        <v>257775.34</v>
      </c>
      <c r="S5" s="6">
        <v>35020.99</v>
      </c>
      <c r="T5" s="6">
        <v>35525.39</v>
      </c>
      <c r="U5" s="6">
        <v>31114.7</v>
      </c>
      <c r="V5" s="6">
        <v>36059.980000000003</v>
      </c>
      <c r="W5" s="6">
        <v>35960.51</v>
      </c>
      <c r="X5" s="6" t="s">
        <v>129</v>
      </c>
      <c r="Y5" s="6" t="s">
        <v>129</v>
      </c>
      <c r="Z5" s="6">
        <v>1564943.84</v>
      </c>
      <c r="AA5" s="6">
        <v>1642925.94</v>
      </c>
      <c r="AB5" s="6">
        <v>2063350.18</v>
      </c>
      <c r="AC5" s="6" t="s">
        <v>129</v>
      </c>
      <c r="AD5" s="6">
        <v>495.5</v>
      </c>
      <c r="AE5" s="6">
        <v>426.65</v>
      </c>
      <c r="AF5" s="6">
        <v>391.21</v>
      </c>
      <c r="AG5" s="20">
        <v>430.27</v>
      </c>
    </row>
    <row r="6" spans="1:33" x14ac:dyDescent="0.2">
      <c r="B6" s="60" t="s">
        <v>130</v>
      </c>
      <c r="C6" s="44" t="s">
        <v>282</v>
      </c>
      <c r="D6" s="6">
        <v>2565.4</v>
      </c>
      <c r="E6" s="6">
        <v>2166</v>
      </c>
      <c r="F6" s="6">
        <v>1370.35</v>
      </c>
      <c r="G6" s="6">
        <v>3070</v>
      </c>
      <c r="H6" s="6">
        <v>3014.3</v>
      </c>
      <c r="I6" s="6">
        <v>10081.92</v>
      </c>
      <c r="J6" s="6">
        <v>11223</v>
      </c>
      <c r="K6" s="6">
        <v>12041</v>
      </c>
      <c r="L6" s="6">
        <v>1134.21</v>
      </c>
      <c r="M6" s="6">
        <v>11165.84</v>
      </c>
      <c r="N6" s="6">
        <v>5203.42</v>
      </c>
      <c r="O6" s="6">
        <v>11350</v>
      </c>
      <c r="P6" s="6">
        <v>9935.68</v>
      </c>
      <c r="Q6" s="6">
        <v>10469.129999999999</v>
      </c>
      <c r="R6" s="6">
        <v>10654.32</v>
      </c>
      <c r="S6" s="6">
        <v>3339.96</v>
      </c>
      <c r="T6" s="6">
        <v>3271.68</v>
      </c>
      <c r="U6" s="6">
        <v>2629.3</v>
      </c>
      <c r="V6" s="6">
        <v>2473.88</v>
      </c>
      <c r="W6" s="6">
        <v>2463.29</v>
      </c>
      <c r="X6" s="6" t="s">
        <v>129</v>
      </c>
      <c r="Y6" s="6" t="s">
        <v>129</v>
      </c>
      <c r="Z6" s="6">
        <v>2876.42</v>
      </c>
      <c r="AA6" s="6">
        <v>2319.81</v>
      </c>
      <c r="AB6" s="6">
        <v>1800.41</v>
      </c>
      <c r="AC6" s="6" t="s">
        <v>129</v>
      </c>
      <c r="AD6" s="6">
        <v>8603.82</v>
      </c>
      <c r="AE6" s="6">
        <v>8603.82</v>
      </c>
      <c r="AF6" s="6">
        <v>8154.87</v>
      </c>
      <c r="AG6" s="20">
        <v>7799.85</v>
      </c>
    </row>
    <row r="7" spans="1:33" x14ac:dyDescent="0.2">
      <c r="B7" s="60" t="s">
        <v>131</v>
      </c>
      <c r="C7" s="47" t="s">
        <v>283</v>
      </c>
      <c r="D7" s="6">
        <v>0</v>
      </c>
      <c r="E7" s="6">
        <v>68.11</v>
      </c>
      <c r="F7" s="6">
        <v>74.88</v>
      </c>
      <c r="G7" s="6">
        <v>63.36</v>
      </c>
      <c r="H7" s="6">
        <v>60.2</v>
      </c>
      <c r="I7" s="6">
        <v>0</v>
      </c>
      <c r="J7" s="6">
        <v>0</v>
      </c>
      <c r="K7" s="6">
        <v>0</v>
      </c>
      <c r="L7" s="6">
        <v>0</v>
      </c>
      <c r="M7" s="6">
        <v>0</v>
      </c>
      <c r="N7" s="6">
        <v>0</v>
      </c>
      <c r="O7" s="6">
        <v>0</v>
      </c>
      <c r="P7" s="6">
        <v>0</v>
      </c>
      <c r="Q7" s="6">
        <v>0</v>
      </c>
      <c r="R7" s="6">
        <v>0</v>
      </c>
      <c r="S7" s="6">
        <v>0</v>
      </c>
      <c r="T7" s="6">
        <v>0</v>
      </c>
      <c r="U7" s="6">
        <v>0</v>
      </c>
      <c r="V7" s="6">
        <v>0</v>
      </c>
      <c r="W7" s="6">
        <v>0</v>
      </c>
      <c r="X7" s="6" t="s">
        <v>129</v>
      </c>
      <c r="Y7" s="6" t="s">
        <v>129</v>
      </c>
      <c r="Z7" s="6">
        <v>0</v>
      </c>
      <c r="AA7" s="6">
        <v>0</v>
      </c>
      <c r="AB7" s="6">
        <v>615.55999999999995</v>
      </c>
      <c r="AC7" s="6" t="s">
        <v>129</v>
      </c>
      <c r="AD7" s="6">
        <v>0</v>
      </c>
      <c r="AE7" s="6">
        <v>0</v>
      </c>
      <c r="AF7" s="6">
        <v>0</v>
      </c>
      <c r="AG7" s="20">
        <v>0</v>
      </c>
    </row>
    <row r="8" spans="1:33" x14ac:dyDescent="0.2">
      <c r="B8" s="60" t="s">
        <v>132</v>
      </c>
      <c r="C8" s="44" t="s">
        <v>284</v>
      </c>
      <c r="D8" s="6">
        <v>2601.9</v>
      </c>
      <c r="E8" s="6">
        <v>2470.5100000000002</v>
      </c>
      <c r="F8" s="6">
        <v>1619.06</v>
      </c>
      <c r="G8" s="6">
        <v>3459.02</v>
      </c>
      <c r="H8" s="6">
        <v>3395.13</v>
      </c>
      <c r="I8" s="6">
        <v>1597677.0799999998</v>
      </c>
      <c r="J8" s="6">
        <v>2295780</v>
      </c>
      <c r="K8" s="6">
        <v>2336970.92</v>
      </c>
      <c r="L8" s="6">
        <v>2433061.0699999998</v>
      </c>
      <c r="M8" s="6">
        <v>2007865.16</v>
      </c>
      <c r="N8" s="6">
        <v>205110.40000000002</v>
      </c>
      <c r="O8" s="6">
        <v>271966.31</v>
      </c>
      <c r="P8" s="6">
        <v>203785.88999999998</v>
      </c>
      <c r="Q8" s="6">
        <v>255442.85</v>
      </c>
      <c r="R8" s="6">
        <v>268429.65999999997</v>
      </c>
      <c r="S8" s="6">
        <v>38360.949999999997</v>
      </c>
      <c r="T8" s="6">
        <v>38797.07</v>
      </c>
      <c r="U8" s="6">
        <v>33744</v>
      </c>
      <c r="V8" s="6">
        <v>38533.86</v>
      </c>
      <c r="W8" s="6">
        <v>38423.800000000003</v>
      </c>
      <c r="X8" s="6" t="s">
        <v>129</v>
      </c>
      <c r="Y8" s="6" t="s">
        <v>129</v>
      </c>
      <c r="Z8" s="6">
        <v>1567820.26</v>
      </c>
      <c r="AA8" s="6">
        <v>1645245.75</v>
      </c>
      <c r="AB8" s="6">
        <v>2065766.15</v>
      </c>
      <c r="AC8" s="6" t="s">
        <v>129</v>
      </c>
      <c r="AD8" s="6">
        <v>9099.32</v>
      </c>
      <c r="AE8" s="6">
        <v>9030.4699999999993</v>
      </c>
      <c r="AF8" s="6">
        <v>8546.08</v>
      </c>
      <c r="AG8" s="20">
        <v>8931.76</v>
      </c>
    </row>
    <row r="9" spans="1:33" ht="11.25" customHeight="1" x14ac:dyDescent="0.25">
      <c r="A9" s="11"/>
      <c r="B9" s="11"/>
      <c r="C9" s="48"/>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row>
    <row r="10" spans="1:33" ht="11.25" customHeight="1" x14ac:dyDescent="0.25">
      <c r="A10" s="11"/>
      <c r="B10" s="98" t="s">
        <v>133</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row>
    <row r="11" spans="1:33" ht="11.25" customHeight="1" x14ac:dyDescent="0.2">
      <c r="A11" s="11"/>
      <c r="B11" s="58" t="s">
        <v>0</v>
      </c>
      <c r="C11" s="46" t="s">
        <v>179</v>
      </c>
      <c r="D11" s="73" t="s">
        <v>1</v>
      </c>
      <c r="E11" s="73"/>
      <c r="F11" s="73"/>
      <c r="G11" s="73"/>
      <c r="H11" s="73"/>
      <c r="I11" s="73" t="s">
        <v>2</v>
      </c>
      <c r="J11" s="73"/>
      <c r="K11" s="73"/>
      <c r="L11" s="73"/>
      <c r="M11" s="73"/>
      <c r="N11" s="73" t="s">
        <v>3</v>
      </c>
      <c r="O11" s="73"/>
      <c r="P11" s="73"/>
      <c r="Q11" s="73"/>
      <c r="R11" s="73"/>
      <c r="S11" s="73" t="s">
        <v>4</v>
      </c>
      <c r="T11" s="73"/>
      <c r="U11" s="73"/>
      <c r="V11" s="73"/>
      <c r="W11" s="73"/>
      <c r="X11" s="73" t="s">
        <v>5</v>
      </c>
      <c r="Y11" s="73"/>
      <c r="Z11" s="73"/>
      <c r="AA11" s="73"/>
      <c r="AB11" s="73"/>
      <c r="AC11" s="73" t="s">
        <v>332</v>
      </c>
      <c r="AD11" s="73"/>
      <c r="AE11" s="73"/>
      <c r="AF11" s="73"/>
      <c r="AG11" s="73"/>
    </row>
    <row r="12" spans="1:33" ht="11.25" customHeight="1" x14ac:dyDescent="0.2">
      <c r="A12" s="11"/>
      <c r="B12" s="59" t="s">
        <v>15</v>
      </c>
      <c r="C12" s="43" t="s">
        <v>187</v>
      </c>
      <c r="D12" s="21">
        <v>2018</v>
      </c>
      <c r="E12" s="21">
        <v>2019</v>
      </c>
      <c r="F12" s="21">
        <v>2020</v>
      </c>
      <c r="G12" s="21">
        <v>2021</v>
      </c>
      <c r="H12" s="21">
        <v>2022</v>
      </c>
      <c r="I12" s="21">
        <v>2018</v>
      </c>
      <c r="J12" s="21">
        <v>2019</v>
      </c>
      <c r="K12" s="21">
        <v>2020</v>
      </c>
      <c r="L12" s="21">
        <v>2021</v>
      </c>
      <c r="M12" s="21">
        <v>2022</v>
      </c>
      <c r="N12" s="21">
        <v>2018</v>
      </c>
      <c r="O12" s="21">
        <v>2019</v>
      </c>
      <c r="P12" s="21">
        <v>2020</v>
      </c>
      <c r="Q12" s="21">
        <v>2021</v>
      </c>
      <c r="R12" s="21">
        <v>2022</v>
      </c>
      <c r="S12" s="21">
        <v>2018</v>
      </c>
      <c r="T12" s="21">
        <v>2019</v>
      </c>
      <c r="U12" s="21">
        <v>2020</v>
      </c>
      <c r="V12" s="21">
        <v>2021</v>
      </c>
      <c r="W12" s="21">
        <v>2022</v>
      </c>
      <c r="X12" s="21">
        <v>2018</v>
      </c>
      <c r="Y12" s="21">
        <v>2019</v>
      </c>
      <c r="Z12" s="21">
        <v>2020</v>
      </c>
      <c r="AA12" s="21">
        <v>2021</v>
      </c>
      <c r="AB12" s="21">
        <v>2022</v>
      </c>
      <c r="AC12" s="21">
        <v>2018</v>
      </c>
      <c r="AD12" s="21">
        <v>2019</v>
      </c>
      <c r="AE12" s="21">
        <v>2020</v>
      </c>
      <c r="AF12" s="21">
        <v>2021</v>
      </c>
      <c r="AG12" s="21">
        <v>2022</v>
      </c>
    </row>
    <row r="13" spans="1:33" ht="11.25" customHeight="1" x14ac:dyDescent="0.2">
      <c r="A13" s="11"/>
      <c r="B13" s="38" t="s">
        <v>134</v>
      </c>
      <c r="C13" s="44" t="s">
        <v>285</v>
      </c>
      <c r="D13" s="6">
        <v>0</v>
      </c>
      <c r="E13" s="6">
        <v>0</v>
      </c>
      <c r="F13" s="6">
        <v>0.28000000000000003</v>
      </c>
      <c r="G13" s="6">
        <v>0.28000000000000003</v>
      </c>
      <c r="H13" s="6">
        <v>1.06</v>
      </c>
      <c r="I13" s="6">
        <v>0</v>
      </c>
      <c r="J13" s="6">
        <v>0</v>
      </c>
      <c r="K13" s="6">
        <v>0</v>
      </c>
      <c r="L13" s="6">
        <v>0</v>
      </c>
      <c r="M13" s="6">
        <v>0</v>
      </c>
      <c r="N13" s="6">
        <v>0</v>
      </c>
      <c r="O13" s="6">
        <v>0</v>
      </c>
      <c r="P13" s="6">
        <v>0</v>
      </c>
      <c r="Q13" s="6">
        <v>0</v>
      </c>
      <c r="R13" s="6">
        <v>0</v>
      </c>
      <c r="S13" s="6">
        <v>0</v>
      </c>
      <c r="T13" s="6">
        <v>0</v>
      </c>
      <c r="U13" s="6">
        <v>0</v>
      </c>
      <c r="V13" s="6">
        <v>0</v>
      </c>
      <c r="W13" s="6">
        <v>0</v>
      </c>
      <c r="X13" s="6" t="s">
        <v>129</v>
      </c>
      <c r="Y13" s="6" t="s">
        <v>129</v>
      </c>
      <c r="Z13" s="6">
        <v>0</v>
      </c>
      <c r="AA13" s="6">
        <v>0</v>
      </c>
      <c r="AB13" s="6">
        <v>0</v>
      </c>
      <c r="AC13" s="6" t="s">
        <v>129</v>
      </c>
      <c r="AD13" s="6">
        <v>0</v>
      </c>
      <c r="AE13" s="6">
        <v>0</v>
      </c>
      <c r="AF13" s="6">
        <v>0</v>
      </c>
      <c r="AG13" s="6">
        <v>0</v>
      </c>
    </row>
    <row r="14" spans="1:33" ht="11.25" customHeight="1" x14ac:dyDescent="0.2">
      <c r="A14" s="11"/>
      <c r="B14" s="38" t="s">
        <v>135</v>
      </c>
      <c r="C14" s="44" t="s">
        <v>286</v>
      </c>
      <c r="D14" s="6">
        <v>0</v>
      </c>
      <c r="E14" s="6">
        <v>0</v>
      </c>
      <c r="F14" s="6">
        <v>0</v>
      </c>
      <c r="G14" s="6">
        <v>0</v>
      </c>
      <c r="H14" s="6">
        <v>1.05</v>
      </c>
      <c r="I14" s="6">
        <v>0</v>
      </c>
      <c r="J14" s="6">
        <v>0</v>
      </c>
      <c r="K14" s="6">
        <v>0</v>
      </c>
      <c r="L14" s="6">
        <v>0.5</v>
      </c>
      <c r="M14" s="6">
        <v>0.4</v>
      </c>
      <c r="N14" s="6">
        <v>0</v>
      </c>
      <c r="O14" s="6">
        <v>0</v>
      </c>
      <c r="P14" s="6">
        <v>0</v>
      </c>
      <c r="Q14" s="6">
        <v>0</v>
      </c>
      <c r="R14" s="6">
        <v>0</v>
      </c>
      <c r="S14" s="6">
        <v>0</v>
      </c>
      <c r="T14" s="6">
        <v>0</v>
      </c>
      <c r="U14" s="6">
        <v>0</v>
      </c>
      <c r="V14" s="6">
        <v>0</v>
      </c>
      <c r="W14" s="6">
        <v>0</v>
      </c>
      <c r="X14" s="6" t="s">
        <v>129</v>
      </c>
      <c r="Y14" s="6" t="s">
        <v>129</v>
      </c>
      <c r="Z14" s="6">
        <v>0</v>
      </c>
      <c r="AA14" s="6">
        <v>0</v>
      </c>
      <c r="AB14" s="6">
        <v>0</v>
      </c>
      <c r="AC14" s="6" t="s">
        <v>129</v>
      </c>
      <c r="AD14" s="6">
        <v>0</v>
      </c>
      <c r="AE14" s="6">
        <v>0</v>
      </c>
      <c r="AF14" s="6">
        <v>0</v>
      </c>
      <c r="AG14" s="6">
        <v>0</v>
      </c>
    </row>
    <row r="15" spans="1:33" ht="11.25" customHeight="1" x14ac:dyDescent="0.2">
      <c r="A15" s="11"/>
      <c r="B15" s="38" t="s">
        <v>136</v>
      </c>
      <c r="C15" s="44" t="s">
        <v>287</v>
      </c>
      <c r="D15" s="6">
        <v>0</v>
      </c>
      <c r="E15" s="6">
        <v>0</v>
      </c>
      <c r="F15" s="6">
        <v>0</v>
      </c>
      <c r="G15" s="6">
        <v>0</v>
      </c>
      <c r="H15" s="6">
        <v>0.01</v>
      </c>
      <c r="I15" s="6">
        <v>0</v>
      </c>
      <c r="J15" s="6">
        <v>0</v>
      </c>
      <c r="K15" s="6">
        <v>0</v>
      </c>
      <c r="L15" s="6">
        <v>0</v>
      </c>
      <c r="M15" s="6">
        <v>0</v>
      </c>
      <c r="N15" s="6">
        <v>0</v>
      </c>
      <c r="O15" s="6">
        <v>0</v>
      </c>
      <c r="P15" s="6">
        <v>0</v>
      </c>
      <c r="Q15" s="6">
        <v>0</v>
      </c>
      <c r="R15" s="6">
        <v>0</v>
      </c>
      <c r="S15" s="6">
        <v>0</v>
      </c>
      <c r="T15" s="6">
        <v>0</v>
      </c>
      <c r="U15" s="6">
        <v>0</v>
      </c>
      <c r="V15" s="6">
        <v>0</v>
      </c>
      <c r="W15" s="6">
        <v>0</v>
      </c>
      <c r="X15" s="6" t="s">
        <v>129</v>
      </c>
      <c r="Y15" s="6" t="s">
        <v>129</v>
      </c>
      <c r="Z15" s="6">
        <v>0</v>
      </c>
      <c r="AA15" s="6">
        <v>0</v>
      </c>
      <c r="AB15" s="6">
        <v>0</v>
      </c>
      <c r="AC15" s="6" t="s">
        <v>129</v>
      </c>
      <c r="AD15" s="6">
        <v>0</v>
      </c>
      <c r="AE15" s="6">
        <v>0</v>
      </c>
      <c r="AF15" s="6">
        <v>0</v>
      </c>
      <c r="AG15" s="6">
        <v>0</v>
      </c>
    </row>
    <row r="16" spans="1:33" ht="11.25" customHeight="1" x14ac:dyDescent="0.2">
      <c r="A16" s="11"/>
      <c r="B16" s="38" t="s">
        <v>137</v>
      </c>
      <c r="C16" s="44" t="s">
        <v>288</v>
      </c>
      <c r="D16" s="6">
        <v>0</v>
      </c>
      <c r="E16" s="6">
        <v>0</v>
      </c>
      <c r="F16" s="6">
        <v>0</v>
      </c>
      <c r="G16" s="6">
        <v>0</v>
      </c>
      <c r="H16" s="6">
        <v>0</v>
      </c>
      <c r="I16" s="6">
        <v>0</v>
      </c>
      <c r="J16" s="6">
        <v>0</v>
      </c>
      <c r="K16" s="6">
        <v>0</v>
      </c>
      <c r="L16" s="6">
        <v>0</v>
      </c>
      <c r="M16" s="6">
        <v>0</v>
      </c>
      <c r="N16" s="6">
        <v>0</v>
      </c>
      <c r="O16" s="6">
        <v>0</v>
      </c>
      <c r="P16" s="6">
        <v>0</v>
      </c>
      <c r="Q16" s="6">
        <v>0</v>
      </c>
      <c r="R16" s="6">
        <v>0</v>
      </c>
      <c r="S16" s="6">
        <v>0</v>
      </c>
      <c r="T16" s="6">
        <v>0</v>
      </c>
      <c r="U16" s="6">
        <v>0</v>
      </c>
      <c r="V16" s="6">
        <v>0</v>
      </c>
      <c r="W16" s="6">
        <v>0</v>
      </c>
      <c r="X16" s="6" t="s">
        <v>129</v>
      </c>
      <c r="Y16" s="6" t="s">
        <v>129</v>
      </c>
      <c r="Z16" s="6">
        <v>0</v>
      </c>
      <c r="AA16" s="6">
        <v>0</v>
      </c>
      <c r="AB16" s="6">
        <v>0</v>
      </c>
      <c r="AC16" s="6" t="s">
        <v>129</v>
      </c>
      <c r="AD16" s="6">
        <v>0</v>
      </c>
      <c r="AE16" s="6">
        <v>0</v>
      </c>
      <c r="AF16" s="6">
        <v>0</v>
      </c>
      <c r="AG16" s="6">
        <v>0</v>
      </c>
    </row>
    <row r="17" spans="1:33" ht="11.25" customHeight="1" x14ac:dyDescent="0.2">
      <c r="A17" s="11"/>
      <c r="B17" s="38" t="s">
        <v>138</v>
      </c>
      <c r="C17" s="44" t="s">
        <v>289</v>
      </c>
      <c r="D17" s="6">
        <v>6.48</v>
      </c>
      <c r="E17" s="6">
        <v>6.72</v>
      </c>
      <c r="F17" s="6">
        <v>10.93</v>
      </c>
      <c r="G17" s="6">
        <v>5.69</v>
      </c>
      <c r="H17" s="6">
        <v>10.47</v>
      </c>
      <c r="I17" s="6">
        <v>5.16</v>
      </c>
      <c r="J17" s="6">
        <v>4.91</v>
      </c>
      <c r="K17" s="6">
        <v>3.3</v>
      </c>
      <c r="L17" s="6">
        <v>2</v>
      </c>
      <c r="M17" s="6">
        <v>1.62</v>
      </c>
      <c r="N17" s="6">
        <v>0</v>
      </c>
      <c r="O17" s="6">
        <v>0</v>
      </c>
      <c r="P17" s="6">
        <v>3.5</v>
      </c>
      <c r="Q17" s="6">
        <v>1.45</v>
      </c>
      <c r="R17" s="6">
        <v>0.08</v>
      </c>
      <c r="S17" s="6">
        <v>0</v>
      </c>
      <c r="T17" s="6">
        <v>7.73</v>
      </c>
      <c r="U17" s="6">
        <v>3.68</v>
      </c>
      <c r="V17" s="6">
        <v>3.11</v>
      </c>
      <c r="W17" s="6">
        <v>3.66</v>
      </c>
      <c r="X17" s="6" t="s">
        <v>129</v>
      </c>
      <c r="Y17" s="6" t="s">
        <v>129</v>
      </c>
      <c r="Z17" s="6">
        <v>1.44</v>
      </c>
      <c r="AA17" s="6">
        <v>2.3199999999999998</v>
      </c>
      <c r="AB17" s="6">
        <v>9.8000000000000007</v>
      </c>
      <c r="AC17" s="6" t="s">
        <v>129</v>
      </c>
      <c r="AD17" s="6">
        <v>1.19</v>
      </c>
      <c r="AE17" s="6">
        <v>0.93</v>
      </c>
      <c r="AF17" s="6">
        <v>1.87</v>
      </c>
      <c r="AG17" s="6">
        <v>1.59</v>
      </c>
    </row>
    <row r="18" spans="1:33" ht="11.25" customHeight="1" x14ac:dyDescent="0.2">
      <c r="A18" s="11"/>
      <c r="B18" s="38" t="s">
        <v>139</v>
      </c>
      <c r="C18" s="44" t="s">
        <v>290</v>
      </c>
      <c r="D18" s="6">
        <v>0</v>
      </c>
      <c r="E18" s="6">
        <v>0</v>
      </c>
      <c r="F18" s="6">
        <v>0</v>
      </c>
      <c r="G18" s="6">
        <v>0</v>
      </c>
      <c r="H18" s="6">
        <v>0</v>
      </c>
      <c r="I18" s="6">
        <v>0</v>
      </c>
      <c r="J18" s="6">
        <v>0</v>
      </c>
      <c r="K18" s="6">
        <v>0</v>
      </c>
      <c r="L18" s="6">
        <v>0</v>
      </c>
      <c r="M18" s="6">
        <v>0.02</v>
      </c>
      <c r="N18" s="6">
        <v>0</v>
      </c>
      <c r="O18" s="6">
        <v>0</v>
      </c>
      <c r="P18" s="6">
        <v>0</v>
      </c>
      <c r="Q18" s="6">
        <v>0</v>
      </c>
      <c r="R18" s="6">
        <v>0</v>
      </c>
      <c r="S18" s="6">
        <v>0</v>
      </c>
      <c r="T18" s="6">
        <v>0</v>
      </c>
      <c r="U18" s="6">
        <v>0</v>
      </c>
      <c r="V18" s="6">
        <v>0</v>
      </c>
      <c r="W18" s="6">
        <v>0</v>
      </c>
      <c r="X18" s="6" t="s">
        <v>129</v>
      </c>
      <c r="Y18" s="6" t="s">
        <v>129</v>
      </c>
      <c r="Z18" s="6">
        <v>0</v>
      </c>
      <c r="AA18" s="6">
        <v>0</v>
      </c>
      <c r="AB18" s="6">
        <v>0</v>
      </c>
      <c r="AC18" s="6" t="s">
        <v>129</v>
      </c>
      <c r="AD18" s="6">
        <v>0</v>
      </c>
      <c r="AE18" s="6">
        <v>0</v>
      </c>
      <c r="AF18" s="6">
        <v>0.06</v>
      </c>
      <c r="AG18" s="6">
        <v>0</v>
      </c>
    </row>
    <row r="19" spans="1:33" ht="11.25" customHeight="1" x14ac:dyDescent="0.2">
      <c r="A19" s="11"/>
      <c r="B19" s="38" t="s">
        <v>140</v>
      </c>
      <c r="C19" s="44" t="s">
        <v>291</v>
      </c>
      <c r="D19" s="6">
        <v>6.48</v>
      </c>
      <c r="E19" s="6">
        <v>6.72</v>
      </c>
      <c r="F19" s="6">
        <v>11.209999999999999</v>
      </c>
      <c r="G19" s="6">
        <v>5.9700000000000006</v>
      </c>
      <c r="H19" s="6">
        <v>11.53</v>
      </c>
      <c r="I19" s="6">
        <v>5.16</v>
      </c>
      <c r="J19" s="6">
        <v>4.91</v>
      </c>
      <c r="K19" s="6">
        <v>3.3</v>
      </c>
      <c r="L19" s="6">
        <v>2.5</v>
      </c>
      <c r="M19" s="6">
        <v>2.04</v>
      </c>
      <c r="N19" s="6">
        <v>0</v>
      </c>
      <c r="O19" s="6">
        <v>0</v>
      </c>
      <c r="P19" s="6">
        <v>3.5</v>
      </c>
      <c r="Q19" s="6">
        <v>1.45</v>
      </c>
      <c r="R19" s="6">
        <v>0.08</v>
      </c>
      <c r="S19" s="6">
        <v>0</v>
      </c>
      <c r="T19" s="6">
        <v>7.73</v>
      </c>
      <c r="U19" s="6">
        <v>3.68</v>
      </c>
      <c r="V19" s="6">
        <v>3.11</v>
      </c>
      <c r="W19" s="6">
        <v>3.66</v>
      </c>
      <c r="X19" s="6" t="s">
        <v>129</v>
      </c>
      <c r="Y19" s="6" t="s">
        <v>129</v>
      </c>
      <c r="Z19" s="6">
        <v>1.44</v>
      </c>
      <c r="AA19" s="6">
        <v>2.3199999999999998</v>
      </c>
      <c r="AB19" s="6">
        <v>9.8000000000000007</v>
      </c>
      <c r="AC19" s="6">
        <v>0</v>
      </c>
      <c r="AD19" s="6">
        <v>1.19</v>
      </c>
      <c r="AE19" s="6">
        <v>0.93</v>
      </c>
      <c r="AF19" s="6">
        <v>1.9300000000000002</v>
      </c>
      <c r="AG19" s="6">
        <v>1.59</v>
      </c>
    </row>
    <row r="20" spans="1:33" x14ac:dyDescent="0.25">
      <c r="A20" s="11"/>
      <c r="B20" s="11"/>
      <c r="C20" s="48"/>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row>
    <row r="21" spans="1:33" ht="12.75" x14ac:dyDescent="0.25">
      <c r="A21" s="11"/>
      <c r="B21" s="98" t="s">
        <v>141</v>
      </c>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row>
    <row r="22" spans="1:33" x14ac:dyDescent="0.2">
      <c r="A22" s="11"/>
      <c r="B22" s="58" t="s">
        <v>0</v>
      </c>
      <c r="C22" s="46" t="s">
        <v>179</v>
      </c>
      <c r="D22" s="73" t="s">
        <v>1</v>
      </c>
      <c r="E22" s="73"/>
      <c r="F22" s="73"/>
      <c r="G22" s="73"/>
      <c r="H22" s="73"/>
      <c r="I22" s="73" t="s">
        <v>2</v>
      </c>
      <c r="J22" s="73"/>
      <c r="K22" s="73"/>
      <c r="L22" s="73"/>
      <c r="M22" s="73"/>
      <c r="N22" s="73" t="s">
        <v>3</v>
      </c>
      <c r="O22" s="73"/>
      <c r="P22" s="73"/>
      <c r="Q22" s="73"/>
      <c r="R22" s="73"/>
      <c r="S22" s="73" t="s">
        <v>4</v>
      </c>
      <c r="T22" s="73"/>
      <c r="U22" s="73"/>
      <c r="V22" s="73"/>
      <c r="W22" s="73"/>
      <c r="X22" s="73" t="s">
        <v>5</v>
      </c>
      <c r="Y22" s="73"/>
      <c r="Z22" s="73"/>
      <c r="AA22" s="73"/>
      <c r="AB22" s="73"/>
      <c r="AC22" s="73" t="s">
        <v>332</v>
      </c>
      <c r="AD22" s="73"/>
      <c r="AE22" s="73"/>
      <c r="AF22" s="73"/>
      <c r="AG22" s="73"/>
    </row>
    <row r="23" spans="1:33" x14ac:dyDescent="0.2">
      <c r="A23" s="11"/>
      <c r="B23" s="59" t="s">
        <v>15</v>
      </c>
      <c r="C23" s="43" t="s">
        <v>187</v>
      </c>
      <c r="D23" s="21">
        <v>2018</v>
      </c>
      <c r="E23" s="21">
        <v>2019</v>
      </c>
      <c r="F23" s="21">
        <v>2020</v>
      </c>
      <c r="G23" s="21">
        <v>2021</v>
      </c>
      <c r="H23" s="21">
        <v>2022</v>
      </c>
      <c r="I23" s="21">
        <v>2018</v>
      </c>
      <c r="J23" s="21">
        <v>2019</v>
      </c>
      <c r="K23" s="21">
        <v>2020</v>
      </c>
      <c r="L23" s="21">
        <v>2021</v>
      </c>
      <c r="M23" s="21">
        <v>2022</v>
      </c>
      <c r="N23" s="21">
        <v>2018</v>
      </c>
      <c r="O23" s="21">
        <v>2019</v>
      </c>
      <c r="P23" s="21">
        <v>2020</v>
      </c>
      <c r="Q23" s="21">
        <v>2021</v>
      </c>
      <c r="R23" s="21">
        <v>2022</v>
      </c>
      <c r="S23" s="21">
        <v>2018</v>
      </c>
      <c r="T23" s="21">
        <v>2019</v>
      </c>
      <c r="U23" s="21">
        <v>2020</v>
      </c>
      <c r="V23" s="21">
        <v>2021</v>
      </c>
      <c r="W23" s="21">
        <v>2022</v>
      </c>
      <c r="X23" s="21">
        <v>2018</v>
      </c>
      <c r="Y23" s="21">
        <v>2019</v>
      </c>
      <c r="Z23" s="21">
        <v>2020</v>
      </c>
      <c r="AA23" s="21">
        <v>2021</v>
      </c>
      <c r="AB23" s="21">
        <v>2022</v>
      </c>
      <c r="AC23" s="21">
        <v>2018</v>
      </c>
      <c r="AD23" s="21">
        <v>2019</v>
      </c>
      <c r="AE23" s="21">
        <v>2020</v>
      </c>
      <c r="AF23" s="21">
        <v>2021</v>
      </c>
      <c r="AG23" s="21">
        <v>2022</v>
      </c>
    </row>
    <row r="24" spans="1:33" x14ac:dyDescent="0.2">
      <c r="A24" s="11"/>
      <c r="B24" s="38" t="s">
        <v>142</v>
      </c>
      <c r="C24" s="44" t="s">
        <v>292</v>
      </c>
      <c r="D24" s="6">
        <v>11.48</v>
      </c>
      <c r="E24" s="6">
        <v>25.79</v>
      </c>
      <c r="F24" s="6">
        <v>4468.37</v>
      </c>
      <c r="G24" s="6">
        <v>1465.92</v>
      </c>
      <c r="H24" s="6">
        <v>7340</v>
      </c>
      <c r="I24" s="6">
        <v>30.46</v>
      </c>
      <c r="J24" s="6">
        <v>0</v>
      </c>
      <c r="K24" s="6">
        <v>41</v>
      </c>
      <c r="L24" s="6">
        <v>7</v>
      </c>
      <c r="M24" s="6">
        <v>3.8</v>
      </c>
      <c r="N24" s="6">
        <v>11.04</v>
      </c>
      <c r="O24" s="6">
        <v>14.47</v>
      </c>
      <c r="P24" s="6">
        <v>6.61</v>
      </c>
      <c r="Q24" s="6">
        <v>137.63</v>
      </c>
      <c r="R24" s="6">
        <v>52.48</v>
      </c>
      <c r="S24" s="6">
        <v>0.89</v>
      </c>
      <c r="T24" s="6">
        <v>0.56999999999999995</v>
      </c>
      <c r="U24" s="6">
        <v>0.72</v>
      </c>
      <c r="V24" s="6">
        <v>1.49</v>
      </c>
      <c r="W24" s="6">
        <v>0.03</v>
      </c>
      <c r="X24" s="6" t="s">
        <v>129</v>
      </c>
      <c r="Y24" s="6" t="s">
        <v>129</v>
      </c>
      <c r="Z24" s="6">
        <v>110</v>
      </c>
      <c r="AA24" s="6">
        <v>114</v>
      </c>
      <c r="AB24" s="6">
        <v>119.5</v>
      </c>
      <c r="AC24" s="6" t="s">
        <v>129</v>
      </c>
      <c r="AD24" s="6">
        <v>0.01</v>
      </c>
      <c r="AE24" s="6">
        <v>4.3600000000000003</v>
      </c>
      <c r="AF24" s="6">
        <v>2.3E-2</v>
      </c>
      <c r="AG24" s="6">
        <v>0.37</v>
      </c>
    </row>
    <row r="25" spans="1:33" x14ac:dyDescent="0.2">
      <c r="A25" s="11"/>
      <c r="B25" s="38" t="s">
        <v>143</v>
      </c>
      <c r="C25" s="44" t="s">
        <v>293</v>
      </c>
      <c r="D25" s="6">
        <v>0</v>
      </c>
      <c r="E25" s="6">
        <v>192.6</v>
      </c>
      <c r="F25" s="6">
        <v>0</v>
      </c>
      <c r="G25" s="6">
        <v>0</v>
      </c>
      <c r="H25" s="6">
        <v>0</v>
      </c>
      <c r="I25" s="6">
        <v>24.24</v>
      </c>
      <c r="J25" s="6">
        <v>22.32</v>
      </c>
      <c r="K25" s="6">
        <v>26.29</v>
      </c>
      <c r="L25" s="6">
        <v>11.2</v>
      </c>
      <c r="M25" s="6">
        <v>0</v>
      </c>
      <c r="N25" s="6">
        <v>60.36</v>
      </c>
      <c r="O25" s="6">
        <v>52.9</v>
      </c>
      <c r="P25" s="6">
        <v>25.72</v>
      </c>
      <c r="Q25" s="6">
        <v>145.1</v>
      </c>
      <c r="R25" s="6">
        <v>0</v>
      </c>
      <c r="S25" s="6">
        <v>16.75</v>
      </c>
      <c r="T25" s="6">
        <v>11.74</v>
      </c>
      <c r="U25" s="6">
        <v>2.2999999999999998</v>
      </c>
      <c r="V25" s="6">
        <v>2.56</v>
      </c>
      <c r="W25" s="6">
        <v>0</v>
      </c>
      <c r="X25" s="6" t="s">
        <v>129</v>
      </c>
      <c r="Y25" s="6" t="s">
        <v>129</v>
      </c>
      <c r="Z25" s="6">
        <v>48</v>
      </c>
      <c r="AA25" s="6">
        <v>76</v>
      </c>
      <c r="AB25" s="6">
        <v>87</v>
      </c>
      <c r="AC25" s="6" t="s">
        <v>129</v>
      </c>
      <c r="AD25" s="6">
        <v>1.71</v>
      </c>
      <c r="AE25" s="6">
        <v>0.94</v>
      </c>
      <c r="AF25" s="6">
        <v>0</v>
      </c>
      <c r="AG25" s="6">
        <v>0</v>
      </c>
    </row>
    <row r="26" spans="1:33" x14ac:dyDescent="0.2">
      <c r="A26" s="11"/>
      <c r="B26" s="38" t="s">
        <v>144</v>
      </c>
      <c r="C26" s="44" t="s">
        <v>294</v>
      </c>
      <c r="D26" s="6">
        <v>0</v>
      </c>
      <c r="E26" s="6">
        <v>0</v>
      </c>
      <c r="F26" s="6">
        <v>0</v>
      </c>
      <c r="G26" s="6">
        <v>2945.9</v>
      </c>
      <c r="H26" s="6">
        <v>249.81</v>
      </c>
      <c r="I26" s="6">
        <v>12.67</v>
      </c>
      <c r="J26" s="6">
        <v>10.82</v>
      </c>
      <c r="K26" s="6">
        <v>11.81</v>
      </c>
      <c r="L26" s="6">
        <v>8</v>
      </c>
      <c r="M26" s="6">
        <v>4.41</v>
      </c>
      <c r="N26" s="6">
        <v>9.07</v>
      </c>
      <c r="O26" s="6">
        <v>11.97</v>
      </c>
      <c r="P26" s="6">
        <v>7.3</v>
      </c>
      <c r="Q26" s="6">
        <v>12.78</v>
      </c>
      <c r="R26" s="6">
        <v>1263.79</v>
      </c>
      <c r="S26" s="6">
        <v>15.14</v>
      </c>
      <c r="T26" s="6">
        <v>10.65</v>
      </c>
      <c r="U26" s="6">
        <v>1.99</v>
      </c>
      <c r="V26" s="6">
        <v>4.8899999999999997</v>
      </c>
      <c r="W26" s="6">
        <v>6.12</v>
      </c>
      <c r="X26" s="6" t="s">
        <v>129</v>
      </c>
      <c r="Y26" s="6" t="s">
        <v>129</v>
      </c>
      <c r="Z26" s="6">
        <v>0</v>
      </c>
      <c r="AA26" s="6">
        <v>0</v>
      </c>
      <c r="AB26" s="6">
        <v>0</v>
      </c>
      <c r="AC26" s="6" t="s">
        <v>129</v>
      </c>
      <c r="AD26" s="6">
        <v>1.71</v>
      </c>
      <c r="AE26" s="6">
        <v>0.57999999999999996</v>
      </c>
      <c r="AF26" s="6">
        <v>1.58</v>
      </c>
      <c r="AG26" s="6">
        <v>5.58</v>
      </c>
    </row>
    <row r="27" spans="1:33" x14ac:dyDescent="0.2">
      <c r="A27" s="11"/>
      <c r="B27" s="38" t="s">
        <v>145</v>
      </c>
      <c r="C27" s="44" t="s">
        <v>295</v>
      </c>
      <c r="D27" s="6">
        <v>0</v>
      </c>
      <c r="E27" s="6">
        <v>0</v>
      </c>
      <c r="F27" s="6">
        <v>0</v>
      </c>
      <c r="G27" s="6">
        <v>0</v>
      </c>
      <c r="H27" s="6">
        <v>0</v>
      </c>
      <c r="I27" s="6">
        <v>0</v>
      </c>
      <c r="J27" s="6">
        <v>0</v>
      </c>
      <c r="K27" s="6">
        <v>0</v>
      </c>
      <c r="L27" s="6">
        <v>0</v>
      </c>
      <c r="M27" s="6">
        <v>0</v>
      </c>
      <c r="N27" s="6">
        <v>0</v>
      </c>
      <c r="O27" s="6">
        <v>0</v>
      </c>
      <c r="P27" s="6">
        <v>0</v>
      </c>
      <c r="Q27" s="6">
        <v>0</v>
      </c>
      <c r="R27" s="6">
        <v>0</v>
      </c>
      <c r="S27" s="6">
        <v>0</v>
      </c>
      <c r="T27" s="6">
        <v>0</v>
      </c>
      <c r="U27" s="6">
        <v>0</v>
      </c>
      <c r="V27" s="6">
        <v>0</v>
      </c>
      <c r="W27" s="6">
        <v>0</v>
      </c>
      <c r="X27" s="6" t="s">
        <v>129</v>
      </c>
      <c r="Y27" s="6" t="s">
        <v>129</v>
      </c>
      <c r="Z27" s="6">
        <v>0</v>
      </c>
      <c r="AA27" s="6">
        <v>0</v>
      </c>
      <c r="AB27" s="6">
        <v>0</v>
      </c>
      <c r="AC27" s="6" t="s">
        <v>129</v>
      </c>
      <c r="AD27" s="6">
        <v>0</v>
      </c>
      <c r="AE27" s="6">
        <v>0</v>
      </c>
      <c r="AF27" s="6">
        <v>0</v>
      </c>
      <c r="AG27" s="6">
        <v>0</v>
      </c>
    </row>
    <row r="28" spans="1:33" x14ac:dyDescent="0.2">
      <c r="A28" s="11"/>
      <c r="B28" s="38" t="s">
        <v>146</v>
      </c>
      <c r="C28" s="44" t="s">
        <v>296</v>
      </c>
      <c r="D28" s="6">
        <v>0</v>
      </c>
      <c r="E28" s="6">
        <v>0</v>
      </c>
      <c r="F28" s="6">
        <v>32.700000000000003</v>
      </c>
      <c r="G28" s="6">
        <v>20.23</v>
      </c>
      <c r="H28" s="6">
        <v>66.97</v>
      </c>
      <c r="I28" s="6">
        <v>0</v>
      </c>
      <c r="J28" s="6">
        <v>7.0000000000000007E-2</v>
      </c>
      <c r="K28" s="6">
        <v>0.55000000000000004</v>
      </c>
      <c r="L28" s="6">
        <v>0.4</v>
      </c>
      <c r="M28" s="6">
        <v>0</v>
      </c>
      <c r="N28" s="6">
        <v>0</v>
      </c>
      <c r="O28" s="6">
        <v>0</v>
      </c>
      <c r="P28" s="6">
        <v>0</v>
      </c>
      <c r="Q28" s="6">
        <v>0</v>
      </c>
      <c r="R28" s="6">
        <v>0</v>
      </c>
      <c r="S28" s="6">
        <v>0</v>
      </c>
      <c r="T28" s="6">
        <v>0</v>
      </c>
      <c r="U28" s="6">
        <v>0</v>
      </c>
      <c r="V28" s="6">
        <v>0</v>
      </c>
      <c r="W28" s="6">
        <v>0</v>
      </c>
      <c r="X28" s="6" t="s">
        <v>129</v>
      </c>
      <c r="Y28" s="6" t="s">
        <v>129</v>
      </c>
      <c r="Z28" s="6">
        <v>0</v>
      </c>
      <c r="AA28" s="6">
        <v>0</v>
      </c>
      <c r="AB28" s="6">
        <v>0</v>
      </c>
      <c r="AC28" s="6" t="s">
        <v>129</v>
      </c>
      <c r="AD28" s="6">
        <v>0</v>
      </c>
      <c r="AE28" s="6">
        <v>0.37</v>
      </c>
      <c r="AF28" s="6">
        <v>0</v>
      </c>
      <c r="AG28" s="6">
        <v>0</v>
      </c>
    </row>
    <row r="29" spans="1:33" x14ac:dyDescent="0.2">
      <c r="A29" s="11"/>
      <c r="B29" s="38" t="s">
        <v>147</v>
      </c>
      <c r="C29" s="44" t="s">
        <v>297</v>
      </c>
      <c r="D29" s="6">
        <v>0</v>
      </c>
      <c r="E29" s="6">
        <v>0</v>
      </c>
      <c r="F29" s="6">
        <v>0</v>
      </c>
      <c r="G29" s="6">
        <v>0.3</v>
      </c>
      <c r="H29" s="6">
        <v>0</v>
      </c>
      <c r="I29" s="6">
        <v>579</v>
      </c>
      <c r="J29" s="6">
        <v>287</v>
      </c>
      <c r="K29" s="6">
        <v>782</v>
      </c>
      <c r="L29" s="6">
        <v>553</v>
      </c>
      <c r="M29" s="6">
        <v>543.66</v>
      </c>
      <c r="N29" s="6">
        <v>0</v>
      </c>
      <c r="O29" s="6">
        <v>0</v>
      </c>
      <c r="P29" s="6">
        <v>0</v>
      </c>
      <c r="Q29" s="6">
        <v>0</v>
      </c>
      <c r="R29" s="6">
        <v>0</v>
      </c>
      <c r="S29" s="6">
        <v>0</v>
      </c>
      <c r="T29" s="6">
        <v>0</v>
      </c>
      <c r="U29" s="6">
        <v>0</v>
      </c>
      <c r="V29" s="6">
        <v>0</v>
      </c>
      <c r="W29" s="6">
        <v>0</v>
      </c>
      <c r="X29" s="6" t="s">
        <v>129</v>
      </c>
      <c r="Y29" s="6" t="s">
        <v>129</v>
      </c>
      <c r="Z29" s="6">
        <v>0</v>
      </c>
      <c r="AA29" s="6">
        <v>0</v>
      </c>
      <c r="AB29" s="6">
        <v>0</v>
      </c>
      <c r="AC29" s="6" t="s">
        <v>129</v>
      </c>
      <c r="AD29" s="6">
        <v>0</v>
      </c>
      <c r="AE29" s="6">
        <v>0</v>
      </c>
      <c r="AF29" s="6">
        <v>0</v>
      </c>
      <c r="AG29" s="6">
        <v>0</v>
      </c>
    </row>
    <row r="30" spans="1:33" x14ac:dyDescent="0.2">
      <c r="A30" s="11"/>
      <c r="B30" s="39" t="s">
        <v>148</v>
      </c>
      <c r="C30" s="49" t="s">
        <v>298</v>
      </c>
      <c r="D30" s="27">
        <v>11.48</v>
      </c>
      <c r="E30" s="27">
        <v>218.39</v>
      </c>
      <c r="F30" s="27">
        <v>4501.07</v>
      </c>
      <c r="G30" s="27">
        <v>4432.3499999999995</v>
      </c>
      <c r="H30" s="27">
        <v>7656.78</v>
      </c>
      <c r="I30" s="27">
        <v>646.37</v>
      </c>
      <c r="J30" s="27">
        <v>320.20999999999998</v>
      </c>
      <c r="K30" s="27">
        <v>861.65</v>
      </c>
      <c r="L30" s="27">
        <v>579.6</v>
      </c>
      <c r="M30" s="27">
        <v>551.87</v>
      </c>
      <c r="N30" s="27">
        <v>80.47</v>
      </c>
      <c r="O30" s="27">
        <v>79.34</v>
      </c>
      <c r="P30" s="27">
        <v>39.629999999999995</v>
      </c>
      <c r="Q30" s="27">
        <v>295.51</v>
      </c>
      <c r="R30" s="27">
        <v>1316.27</v>
      </c>
      <c r="S30" s="27">
        <v>32.78</v>
      </c>
      <c r="T30" s="27">
        <v>22.96</v>
      </c>
      <c r="U30" s="27">
        <v>5.01</v>
      </c>
      <c r="V30" s="27">
        <v>8.94</v>
      </c>
      <c r="W30" s="27">
        <v>6.15</v>
      </c>
      <c r="X30" s="27">
        <v>0</v>
      </c>
      <c r="Y30" s="27">
        <v>0</v>
      </c>
      <c r="Z30" s="27">
        <v>158</v>
      </c>
      <c r="AA30" s="27">
        <v>190</v>
      </c>
      <c r="AB30" s="27">
        <v>206.5</v>
      </c>
      <c r="AC30" s="27">
        <v>0</v>
      </c>
      <c r="AD30" s="27">
        <v>3.4299999999999997</v>
      </c>
      <c r="AE30" s="27">
        <v>6.2500000000000009</v>
      </c>
      <c r="AF30" s="27">
        <v>1.603</v>
      </c>
      <c r="AG30" s="27">
        <v>5.95</v>
      </c>
    </row>
    <row r="31" spans="1:33" x14ac:dyDescent="0.25">
      <c r="A31" s="11"/>
      <c r="B31" s="11"/>
      <c r="C31" s="48"/>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row>
    <row r="32" spans="1:33" ht="12.75" x14ac:dyDescent="0.25">
      <c r="B32" s="98" t="s">
        <v>178</v>
      </c>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row>
    <row r="33" spans="2:33" x14ac:dyDescent="0.2">
      <c r="B33" s="58" t="s">
        <v>0</v>
      </c>
      <c r="C33" s="46" t="s">
        <v>179</v>
      </c>
      <c r="D33" s="73" t="s">
        <v>1</v>
      </c>
      <c r="E33" s="73"/>
      <c r="F33" s="73"/>
      <c r="G33" s="73"/>
      <c r="H33" s="73"/>
      <c r="I33" s="73" t="s">
        <v>2</v>
      </c>
      <c r="J33" s="73"/>
      <c r="K33" s="73"/>
      <c r="L33" s="73"/>
      <c r="M33" s="73"/>
      <c r="N33" s="73" t="s">
        <v>3</v>
      </c>
      <c r="O33" s="73"/>
      <c r="P33" s="73"/>
      <c r="Q33" s="73"/>
      <c r="R33" s="73"/>
      <c r="S33" s="73" t="s">
        <v>4</v>
      </c>
      <c r="T33" s="73"/>
      <c r="U33" s="73"/>
      <c r="V33" s="73"/>
      <c r="W33" s="73"/>
      <c r="X33" s="73" t="s">
        <v>5</v>
      </c>
      <c r="Y33" s="73"/>
      <c r="Z33" s="73"/>
      <c r="AA33" s="73"/>
      <c r="AB33" s="73"/>
      <c r="AC33" s="73" t="s">
        <v>332</v>
      </c>
      <c r="AD33" s="73"/>
      <c r="AE33" s="73"/>
      <c r="AF33" s="73"/>
      <c r="AG33" s="73"/>
    </row>
    <row r="34" spans="2:33" x14ac:dyDescent="0.2">
      <c r="B34" s="59" t="s">
        <v>15</v>
      </c>
      <c r="C34" s="43" t="s">
        <v>187</v>
      </c>
      <c r="D34" s="21">
        <v>2018</v>
      </c>
      <c r="E34" s="21">
        <v>2019</v>
      </c>
      <c r="F34" s="21">
        <v>2020</v>
      </c>
      <c r="G34" s="21">
        <v>2021</v>
      </c>
      <c r="H34" s="21">
        <v>2022</v>
      </c>
      <c r="I34" s="21">
        <v>2018</v>
      </c>
      <c r="J34" s="21">
        <v>2019</v>
      </c>
      <c r="K34" s="21">
        <v>2020</v>
      </c>
      <c r="L34" s="21">
        <v>2021</v>
      </c>
      <c r="M34" s="21">
        <v>2022</v>
      </c>
      <c r="N34" s="21">
        <v>2018</v>
      </c>
      <c r="O34" s="21">
        <v>2019</v>
      </c>
      <c r="P34" s="21">
        <v>2020</v>
      </c>
      <c r="Q34" s="21">
        <v>2021</v>
      </c>
      <c r="R34" s="21">
        <v>2022</v>
      </c>
      <c r="S34" s="21">
        <v>2018</v>
      </c>
      <c r="T34" s="21">
        <v>2019</v>
      </c>
      <c r="U34" s="21">
        <v>2020</v>
      </c>
      <c r="V34" s="21">
        <v>2021</v>
      </c>
      <c r="W34" s="21">
        <v>2022</v>
      </c>
      <c r="X34" s="21">
        <v>2018</v>
      </c>
      <c r="Y34" s="21">
        <v>2019</v>
      </c>
      <c r="Z34" s="21">
        <v>2020</v>
      </c>
      <c r="AA34" s="21">
        <v>2021</v>
      </c>
      <c r="AB34" s="21">
        <v>2022</v>
      </c>
      <c r="AC34" s="21">
        <v>2018</v>
      </c>
      <c r="AD34" s="21">
        <v>2019</v>
      </c>
      <c r="AE34" s="21">
        <v>2020</v>
      </c>
      <c r="AF34" s="21">
        <v>2021</v>
      </c>
      <c r="AG34" s="21">
        <v>2022</v>
      </c>
    </row>
    <row r="35" spans="2:33" x14ac:dyDescent="0.2">
      <c r="B35" s="38" t="s">
        <v>149</v>
      </c>
      <c r="C35" s="44" t="s">
        <v>299</v>
      </c>
      <c r="D35" s="6">
        <v>1573.6</v>
      </c>
      <c r="E35" s="6">
        <v>3599</v>
      </c>
      <c r="F35" s="6">
        <v>2926.5</v>
      </c>
      <c r="G35" s="6">
        <v>2926.5</v>
      </c>
      <c r="H35" s="6">
        <v>3238.18</v>
      </c>
      <c r="I35" s="6">
        <v>139925.4</v>
      </c>
      <c r="J35" s="6">
        <v>157440</v>
      </c>
      <c r="K35" s="6">
        <v>116969.91</v>
      </c>
      <c r="L35" s="6">
        <v>219465.3</v>
      </c>
      <c r="M35" s="6">
        <v>184295.13</v>
      </c>
      <c r="N35" s="6" t="s">
        <v>129</v>
      </c>
      <c r="O35" s="6">
        <v>16289.9</v>
      </c>
      <c r="P35" s="6">
        <v>14046.9</v>
      </c>
      <c r="Q35" s="6">
        <v>18455.8</v>
      </c>
      <c r="R35" s="6">
        <v>18741.29</v>
      </c>
      <c r="S35" s="6">
        <v>1733.1</v>
      </c>
      <c r="T35" s="6">
        <v>2244</v>
      </c>
      <c r="U35" s="6">
        <v>2008.1</v>
      </c>
      <c r="V35" s="6">
        <v>4353.5</v>
      </c>
      <c r="W35" s="6">
        <v>2301.16</v>
      </c>
      <c r="X35" s="6" t="s">
        <v>129</v>
      </c>
      <c r="Y35" s="6" t="s">
        <v>129</v>
      </c>
      <c r="Z35" s="6" t="s">
        <v>129</v>
      </c>
      <c r="AA35" s="6">
        <v>103716.6</v>
      </c>
      <c r="AB35" s="6">
        <v>103821.1</v>
      </c>
      <c r="AC35" s="6" t="s">
        <v>129</v>
      </c>
      <c r="AD35" s="6">
        <v>466.5</v>
      </c>
      <c r="AE35" s="6" t="s">
        <v>129</v>
      </c>
      <c r="AF35" s="6">
        <v>127.5</v>
      </c>
      <c r="AG35" s="6">
        <v>33.5</v>
      </c>
    </row>
    <row r="36" spans="2:33" x14ac:dyDescent="0.2">
      <c r="B36" s="38" t="s">
        <v>150</v>
      </c>
      <c r="C36" s="44" t="s">
        <v>300</v>
      </c>
      <c r="D36" s="6">
        <v>78.5</v>
      </c>
      <c r="E36" s="6">
        <v>89.8</v>
      </c>
      <c r="F36" s="6">
        <v>150.6</v>
      </c>
      <c r="G36" s="6">
        <v>106.4</v>
      </c>
      <c r="H36" s="6">
        <v>70.94</v>
      </c>
      <c r="I36" s="6">
        <v>317.10000000000002</v>
      </c>
      <c r="J36" s="6">
        <v>512.29999999999995</v>
      </c>
      <c r="K36" s="6">
        <v>592</v>
      </c>
      <c r="L36" s="6">
        <v>414.4</v>
      </c>
      <c r="M36" s="6">
        <v>352.06</v>
      </c>
      <c r="N36" s="6" t="s">
        <v>129</v>
      </c>
      <c r="O36" s="6">
        <v>536.6</v>
      </c>
      <c r="P36" s="6">
        <v>469.7</v>
      </c>
      <c r="Q36" s="6">
        <v>494.4</v>
      </c>
      <c r="R36" s="6">
        <v>593.52</v>
      </c>
      <c r="S36" s="6">
        <v>162.9</v>
      </c>
      <c r="T36" s="6">
        <v>142.5</v>
      </c>
      <c r="U36" s="6">
        <v>127.3</v>
      </c>
      <c r="V36" s="6">
        <v>116.8</v>
      </c>
      <c r="W36" s="6">
        <v>137.19999999999999</v>
      </c>
      <c r="X36" s="6" t="s">
        <v>129</v>
      </c>
      <c r="Y36" s="6" t="s">
        <v>129</v>
      </c>
      <c r="Z36" s="6" t="s">
        <v>129</v>
      </c>
      <c r="AA36" s="6">
        <v>109.6</v>
      </c>
      <c r="AB36" s="6">
        <v>100.29</v>
      </c>
      <c r="AC36" s="6" t="s">
        <v>129</v>
      </c>
      <c r="AD36" s="6">
        <v>1062.8</v>
      </c>
      <c r="AE36" s="6">
        <v>109.4</v>
      </c>
      <c r="AF36" s="6">
        <v>831.6</v>
      </c>
      <c r="AG36" s="6">
        <v>736.09</v>
      </c>
    </row>
    <row r="37" spans="2:33" x14ac:dyDescent="0.2">
      <c r="B37" s="38" t="s">
        <v>151</v>
      </c>
      <c r="C37" s="44" t="s">
        <v>301</v>
      </c>
      <c r="D37" s="6">
        <v>615.20000000000005</v>
      </c>
      <c r="E37" s="6">
        <v>513.4</v>
      </c>
      <c r="F37" s="6">
        <v>131.1</v>
      </c>
      <c r="G37" s="6">
        <v>152.69999999999999</v>
      </c>
      <c r="H37" s="6">
        <v>737.11</v>
      </c>
      <c r="I37" s="6">
        <v>210.4</v>
      </c>
      <c r="J37" s="6">
        <v>226</v>
      </c>
      <c r="K37" s="6">
        <v>54.1</v>
      </c>
      <c r="L37" s="6">
        <v>144.69999999999999</v>
      </c>
      <c r="M37" s="6">
        <v>108</v>
      </c>
      <c r="N37" s="6" t="s">
        <v>129</v>
      </c>
      <c r="O37" s="6">
        <v>1289.4000000000001</v>
      </c>
      <c r="P37" s="6">
        <v>178.7</v>
      </c>
      <c r="Q37" s="6">
        <v>105.1</v>
      </c>
      <c r="R37" s="6">
        <v>3803.51</v>
      </c>
      <c r="S37" s="6">
        <v>202.1</v>
      </c>
      <c r="T37" s="6">
        <v>22</v>
      </c>
      <c r="U37" s="6">
        <v>0.2</v>
      </c>
      <c r="V37" s="6">
        <v>2.8</v>
      </c>
      <c r="W37" s="6">
        <v>3.25</v>
      </c>
      <c r="X37" s="6" t="s">
        <v>129</v>
      </c>
      <c r="Y37" s="6" t="s">
        <v>129</v>
      </c>
      <c r="Z37" s="6" t="s">
        <v>129</v>
      </c>
      <c r="AA37" s="6">
        <v>2.9</v>
      </c>
      <c r="AB37" s="6">
        <v>5.17</v>
      </c>
      <c r="AC37" s="6" t="s">
        <v>129</v>
      </c>
      <c r="AD37" s="6">
        <v>476.7</v>
      </c>
      <c r="AE37" s="6" t="s">
        <v>129</v>
      </c>
      <c r="AF37" s="6">
        <v>368.7</v>
      </c>
      <c r="AG37" s="6">
        <v>371.43</v>
      </c>
    </row>
    <row r="38" spans="2:33" x14ac:dyDescent="0.2">
      <c r="B38" s="39" t="s">
        <v>152</v>
      </c>
      <c r="C38" s="49" t="s">
        <v>302</v>
      </c>
      <c r="D38" s="27">
        <v>2267.3000000000002</v>
      </c>
      <c r="E38" s="27">
        <v>4202.2</v>
      </c>
      <c r="F38" s="27">
        <v>3208.2</v>
      </c>
      <c r="G38" s="27">
        <v>3185.6</v>
      </c>
      <c r="H38" s="27">
        <v>4046.23</v>
      </c>
      <c r="I38" s="27">
        <v>140452.9</v>
      </c>
      <c r="J38" s="27">
        <v>158178.29999999999</v>
      </c>
      <c r="K38" s="27">
        <v>117616.01000000001</v>
      </c>
      <c r="L38" s="27">
        <v>220024.4</v>
      </c>
      <c r="M38" s="27">
        <v>184755.19</v>
      </c>
      <c r="N38" s="27">
        <v>0</v>
      </c>
      <c r="O38" s="27">
        <v>18115.900000000001</v>
      </c>
      <c r="P38" s="27">
        <v>14695.300000000001</v>
      </c>
      <c r="Q38" s="27">
        <v>19055.3</v>
      </c>
      <c r="R38" s="27">
        <v>23138.32</v>
      </c>
      <c r="S38" s="27">
        <v>2098.1</v>
      </c>
      <c r="T38" s="27">
        <v>2408.5</v>
      </c>
      <c r="U38" s="27">
        <v>2135.6</v>
      </c>
      <c r="V38" s="27">
        <v>4473.1000000000004</v>
      </c>
      <c r="W38" s="27">
        <v>2441.6099999999997</v>
      </c>
      <c r="X38" s="27" t="s">
        <v>129</v>
      </c>
      <c r="Y38" s="27" t="s">
        <v>129</v>
      </c>
      <c r="Z38" s="27" t="s">
        <v>129</v>
      </c>
      <c r="AA38" s="27">
        <v>103829.1</v>
      </c>
      <c r="AB38" s="27">
        <v>103926.56</v>
      </c>
      <c r="AC38" s="27" t="s">
        <v>129</v>
      </c>
      <c r="AD38" s="27">
        <v>2006</v>
      </c>
      <c r="AE38" s="27">
        <v>109.4</v>
      </c>
      <c r="AF38" s="27">
        <v>1327.8</v>
      </c>
      <c r="AG38" s="27">
        <v>1141</v>
      </c>
    </row>
    <row r="39" spans="2:33" x14ac:dyDescent="0.25">
      <c r="B39" s="5"/>
      <c r="C39" s="50"/>
    </row>
    <row r="40" spans="2:33" ht="12.75" x14ac:dyDescent="0.25">
      <c r="B40" s="96" t="s">
        <v>153</v>
      </c>
      <c r="C40" s="97"/>
      <c r="D40" s="97"/>
      <c r="E40" s="97"/>
      <c r="F40" s="97"/>
      <c r="G40" s="97"/>
      <c r="H40" s="97"/>
      <c r="I40" s="97"/>
      <c r="J40" s="97"/>
      <c r="K40" s="97"/>
      <c r="L40" s="97"/>
      <c r="M40" s="97"/>
      <c r="N40" s="97"/>
      <c r="O40" s="97"/>
    </row>
    <row r="41" spans="2:33" x14ac:dyDescent="0.2">
      <c r="B41" s="34" t="s">
        <v>0</v>
      </c>
      <c r="C41" s="46" t="s">
        <v>179</v>
      </c>
      <c r="D41" s="73" t="s">
        <v>1</v>
      </c>
      <c r="E41" s="73"/>
      <c r="F41" s="73"/>
      <c r="G41" s="73"/>
      <c r="H41" s="73" t="s">
        <v>2</v>
      </c>
      <c r="I41" s="73"/>
      <c r="J41" s="73"/>
      <c r="K41" s="73"/>
      <c r="L41" s="73" t="s">
        <v>3</v>
      </c>
      <c r="M41" s="73"/>
      <c r="N41" s="73"/>
      <c r="O41" s="73"/>
    </row>
    <row r="42" spans="2:33" x14ac:dyDescent="0.2">
      <c r="B42" s="37" t="s">
        <v>15</v>
      </c>
      <c r="C42" s="43" t="s">
        <v>187</v>
      </c>
      <c r="D42" s="21">
        <v>2019</v>
      </c>
      <c r="E42" s="21">
        <v>2020</v>
      </c>
      <c r="F42" s="21">
        <v>2021</v>
      </c>
      <c r="G42" s="21">
        <v>2022</v>
      </c>
      <c r="H42" s="21">
        <v>2019</v>
      </c>
      <c r="I42" s="21">
        <v>2020</v>
      </c>
      <c r="J42" s="21">
        <v>2021</v>
      </c>
      <c r="K42" s="21">
        <v>2022</v>
      </c>
      <c r="L42" s="21">
        <v>2019</v>
      </c>
      <c r="M42" s="21">
        <v>2020</v>
      </c>
      <c r="N42" s="21">
        <v>2021</v>
      </c>
      <c r="O42" s="21">
        <v>2022</v>
      </c>
    </row>
    <row r="43" spans="2:33" x14ac:dyDescent="0.2">
      <c r="B43" s="35" t="s">
        <v>154</v>
      </c>
      <c r="C43" s="51" t="s">
        <v>303</v>
      </c>
      <c r="D43" s="6">
        <v>2268</v>
      </c>
      <c r="E43" s="6">
        <v>4203</v>
      </c>
      <c r="F43" s="6">
        <v>3209</v>
      </c>
      <c r="G43" s="20">
        <v>4046</v>
      </c>
      <c r="H43" s="6">
        <v>42000</v>
      </c>
      <c r="I43" s="6">
        <v>15818</v>
      </c>
      <c r="J43" s="6">
        <v>9346</v>
      </c>
      <c r="K43" s="20">
        <v>70597</v>
      </c>
      <c r="L43" s="6" t="s">
        <v>155</v>
      </c>
      <c r="M43" s="6">
        <v>1220</v>
      </c>
      <c r="N43" s="6">
        <v>1200</v>
      </c>
      <c r="O43" s="20">
        <v>3320</v>
      </c>
    </row>
    <row r="44" spans="2:33" x14ac:dyDescent="0.25">
      <c r="B44" s="5"/>
      <c r="C44" s="50"/>
    </row>
    <row r="45" spans="2:33" ht="12.75" x14ac:dyDescent="0.25">
      <c r="B45" s="94" t="s">
        <v>333</v>
      </c>
      <c r="C45" s="95"/>
      <c r="D45" s="95"/>
      <c r="E45" s="95"/>
      <c r="F45" s="95"/>
      <c r="G45" s="95"/>
      <c r="H45" s="95"/>
      <c r="I45" s="95"/>
      <c r="J45" s="95"/>
      <c r="K45" s="95"/>
      <c r="L45" s="95"/>
      <c r="M45" s="95"/>
      <c r="N45" s="95"/>
      <c r="O45" s="95"/>
    </row>
    <row r="46" spans="2:33" x14ac:dyDescent="0.2">
      <c r="B46" s="34" t="s">
        <v>0</v>
      </c>
      <c r="C46" s="46" t="s">
        <v>179</v>
      </c>
      <c r="D46" s="73" t="s">
        <v>1</v>
      </c>
      <c r="E46" s="73"/>
      <c r="F46" s="73" t="s">
        <v>2</v>
      </c>
      <c r="G46" s="73"/>
      <c r="H46" s="73" t="s">
        <v>3</v>
      </c>
      <c r="I46" s="73"/>
      <c r="J46" s="73" t="s">
        <v>4</v>
      </c>
      <c r="K46" s="73"/>
      <c r="L46" s="73" t="s">
        <v>329</v>
      </c>
      <c r="M46" s="73"/>
      <c r="N46" s="73" t="s">
        <v>332</v>
      </c>
      <c r="O46" s="73"/>
    </row>
    <row r="47" spans="2:33" x14ac:dyDescent="0.2">
      <c r="B47" s="37" t="s">
        <v>15</v>
      </c>
      <c r="C47" s="43" t="s">
        <v>187</v>
      </c>
      <c r="D47" s="21">
        <v>2021</v>
      </c>
      <c r="E47" s="21">
        <v>2022</v>
      </c>
      <c r="F47" s="21">
        <v>2021</v>
      </c>
      <c r="G47" s="21">
        <v>2022</v>
      </c>
      <c r="H47" s="21">
        <v>2021</v>
      </c>
      <c r="I47" s="21">
        <v>2022</v>
      </c>
      <c r="J47" s="21">
        <v>2021</v>
      </c>
      <c r="K47" s="21">
        <v>2022</v>
      </c>
      <c r="L47" s="21">
        <v>2021</v>
      </c>
      <c r="M47" s="21">
        <v>2022</v>
      </c>
      <c r="N47" s="21">
        <v>2021</v>
      </c>
      <c r="O47" s="21">
        <v>2022</v>
      </c>
    </row>
    <row r="48" spans="2:33" x14ac:dyDescent="0.2">
      <c r="B48" s="38" t="s">
        <v>156</v>
      </c>
      <c r="C48" s="44" t="s">
        <v>304</v>
      </c>
      <c r="D48" s="6">
        <v>1</v>
      </c>
      <c r="E48" s="6">
        <v>1</v>
      </c>
      <c r="F48" s="6">
        <v>0</v>
      </c>
      <c r="G48" s="6">
        <v>13</v>
      </c>
      <c r="H48" s="6">
        <v>0</v>
      </c>
      <c r="I48" s="6">
        <v>0</v>
      </c>
      <c r="J48" s="6">
        <v>0</v>
      </c>
      <c r="K48" s="6">
        <v>1</v>
      </c>
      <c r="L48" s="6">
        <v>0</v>
      </c>
      <c r="M48" s="6">
        <v>0</v>
      </c>
      <c r="N48" s="6">
        <v>0</v>
      </c>
      <c r="O48" s="6">
        <v>1</v>
      </c>
    </row>
    <row r="49" spans="2:15" x14ac:dyDescent="0.2">
      <c r="B49" s="38" t="s">
        <v>157</v>
      </c>
      <c r="C49" s="44" t="s">
        <v>305</v>
      </c>
      <c r="D49" s="6">
        <v>5</v>
      </c>
      <c r="E49" s="6">
        <v>42</v>
      </c>
      <c r="F49" s="6">
        <v>7</v>
      </c>
      <c r="G49" s="6">
        <v>136</v>
      </c>
      <c r="H49" s="6">
        <v>0</v>
      </c>
      <c r="I49" s="6">
        <v>0</v>
      </c>
      <c r="J49" s="6">
        <v>25</v>
      </c>
      <c r="K49" s="6">
        <v>0</v>
      </c>
      <c r="L49" s="6">
        <v>0</v>
      </c>
      <c r="M49" s="6">
        <v>0</v>
      </c>
      <c r="N49" s="6">
        <v>9</v>
      </c>
      <c r="O49" s="6">
        <v>39</v>
      </c>
    </row>
    <row r="50" spans="2:15" x14ac:dyDescent="0.2">
      <c r="B50" s="38" t="s">
        <v>158</v>
      </c>
      <c r="C50" s="44" t="s">
        <v>306</v>
      </c>
      <c r="D50" s="6">
        <v>75</v>
      </c>
      <c r="E50" s="6">
        <v>19</v>
      </c>
      <c r="F50" s="6">
        <v>18</v>
      </c>
      <c r="G50" s="6">
        <v>143</v>
      </c>
      <c r="H50" s="6">
        <v>0</v>
      </c>
      <c r="I50" s="6">
        <v>0</v>
      </c>
      <c r="J50" s="6">
        <v>0</v>
      </c>
      <c r="K50" s="6">
        <v>0</v>
      </c>
      <c r="L50" s="6">
        <v>0</v>
      </c>
      <c r="M50" s="6">
        <v>0</v>
      </c>
      <c r="N50" s="6">
        <v>10</v>
      </c>
      <c r="O50" s="6">
        <v>148</v>
      </c>
    </row>
    <row r="51" spans="2:15" x14ac:dyDescent="0.2">
      <c r="B51" s="38" t="s">
        <v>159</v>
      </c>
      <c r="C51" s="44" t="s">
        <v>307</v>
      </c>
      <c r="D51" s="6">
        <v>4</v>
      </c>
      <c r="E51" s="6">
        <v>3</v>
      </c>
      <c r="F51" s="6">
        <v>8</v>
      </c>
      <c r="G51" s="6">
        <v>99</v>
      </c>
      <c r="H51" s="6">
        <v>0</v>
      </c>
      <c r="I51" s="6">
        <v>0</v>
      </c>
      <c r="J51" s="6">
        <v>0</v>
      </c>
      <c r="K51" s="6">
        <v>0</v>
      </c>
      <c r="L51" s="6">
        <v>0</v>
      </c>
      <c r="M51" s="6">
        <v>0</v>
      </c>
      <c r="N51" s="6">
        <v>5</v>
      </c>
      <c r="O51" s="6">
        <v>156</v>
      </c>
    </row>
    <row r="52" spans="2:15" x14ac:dyDescent="0.2">
      <c r="B52" s="38" t="s">
        <v>160</v>
      </c>
      <c r="C52" s="44" t="s">
        <v>308</v>
      </c>
      <c r="D52" s="6">
        <v>1089</v>
      </c>
      <c r="E52" s="6">
        <v>2379</v>
      </c>
      <c r="F52" s="6">
        <v>854</v>
      </c>
      <c r="G52" s="6">
        <v>2020</v>
      </c>
      <c r="H52" s="6">
        <v>0</v>
      </c>
      <c r="I52" s="6">
        <v>0</v>
      </c>
      <c r="J52" s="6">
        <v>37</v>
      </c>
      <c r="K52" s="6">
        <v>16</v>
      </c>
      <c r="L52" s="6">
        <v>0</v>
      </c>
      <c r="M52" s="6">
        <v>0</v>
      </c>
      <c r="N52" s="6">
        <v>291</v>
      </c>
      <c r="O52" s="6">
        <v>9493</v>
      </c>
    </row>
    <row r="53" spans="2:15" x14ac:dyDescent="0.25">
      <c r="B53" s="13"/>
      <c r="C53" s="50"/>
    </row>
    <row r="54" spans="2:15" x14ac:dyDescent="0.25">
      <c r="B54" s="13"/>
      <c r="C54" s="50"/>
    </row>
    <row r="55" spans="2:15" x14ac:dyDescent="0.25">
      <c r="B55" s="13"/>
      <c r="C55" s="50"/>
    </row>
    <row r="56" spans="2:15" x14ac:dyDescent="0.25">
      <c r="B56" s="13"/>
      <c r="C56" s="50"/>
    </row>
    <row r="57" spans="2:15" x14ac:dyDescent="0.25">
      <c r="B57" s="13"/>
      <c r="C57" s="50"/>
    </row>
    <row r="58" spans="2:15" x14ac:dyDescent="0.25">
      <c r="B58" s="13"/>
      <c r="C58" s="50"/>
    </row>
    <row r="59" spans="2:15" x14ac:dyDescent="0.25">
      <c r="B59" s="13"/>
      <c r="C59" s="50"/>
    </row>
    <row r="60" spans="2:15" x14ac:dyDescent="0.25">
      <c r="B60" s="13"/>
      <c r="C60" s="50"/>
    </row>
    <row r="61" spans="2:15" x14ac:dyDescent="0.25">
      <c r="B61" s="13"/>
      <c r="C61" s="50"/>
    </row>
    <row r="62" spans="2:15" x14ac:dyDescent="0.25">
      <c r="B62" s="13"/>
      <c r="C62" s="50"/>
    </row>
    <row r="63" spans="2:15" x14ac:dyDescent="0.25">
      <c r="B63" s="13"/>
      <c r="C63" s="50"/>
    </row>
    <row r="64" spans="2:15" x14ac:dyDescent="0.25">
      <c r="B64" s="13"/>
      <c r="C64" s="50"/>
    </row>
    <row r="65" spans="2:3" x14ac:dyDescent="0.25">
      <c r="B65" s="13"/>
      <c r="C65" s="50"/>
    </row>
    <row r="66" spans="2:3" x14ac:dyDescent="0.25">
      <c r="B66" s="13"/>
      <c r="C66" s="50"/>
    </row>
    <row r="67" spans="2:3" x14ac:dyDescent="0.25">
      <c r="B67" s="13"/>
      <c r="C67" s="50"/>
    </row>
    <row r="68" spans="2:3" x14ac:dyDescent="0.25">
      <c r="B68" s="13"/>
      <c r="C68" s="50"/>
    </row>
    <row r="69" spans="2:3" x14ac:dyDescent="0.25">
      <c r="B69" s="13"/>
      <c r="C69" s="50"/>
    </row>
    <row r="70" spans="2:3" x14ac:dyDescent="0.25">
      <c r="B70" s="13"/>
      <c r="C70" s="50"/>
    </row>
    <row r="71" spans="2:3" x14ac:dyDescent="0.25">
      <c r="B71" s="13"/>
      <c r="C71" s="50"/>
    </row>
    <row r="72" spans="2:3" x14ac:dyDescent="0.25">
      <c r="B72" s="13"/>
      <c r="C72" s="50"/>
    </row>
    <row r="73" spans="2:3" x14ac:dyDescent="0.25">
      <c r="B73" s="13"/>
      <c r="C73" s="50"/>
    </row>
    <row r="74" spans="2:3" x14ac:dyDescent="0.25">
      <c r="B74" s="13"/>
      <c r="C74" s="50"/>
    </row>
    <row r="75" spans="2:3" x14ac:dyDescent="0.25">
      <c r="B75" s="13"/>
      <c r="C75" s="50"/>
    </row>
    <row r="76" spans="2:3" x14ac:dyDescent="0.25">
      <c r="B76" s="13"/>
      <c r="C76" s="50"/>
    </row>
    <row r="77" spans="2:3" x14ac:dyDescent="0.25">
      <c r="B77" s="13"/>
      <c r="C77" s="50"/>
    </row>
    <row r="78" spans="2:3" x14ac:dyDescent="0.25">
      <c r="B78" s="13"/>
      <c r="C78" s="50"/>
    </row>
    <row r="79" spans="2:3" x14ac:dyDescent="0.25">
      <c r="B79" s="13"/>
      <c r="C79" s="50"/>
    </row>
    <row r="80" spans="2:3" x14ac:dyDescent="0.25">
      <c r="B80" s="13"/>
      <c r="C80" s="50"/>
    </row>
    <row r="81" spans="2:3" x14ac:dyDescent="0.25">
      <c r="B81" s="13"/>
      <c r="C81" s="50"/>
    </row>
    <row r="82" spans="2:3" x14ac:dyDescent="0.25">
      <c r="B82" s="13"/>
      <c r="C82" s="50"/>
    </row>
    <row r="83" spans="2:3" x14ac:dyDescent="0.25">
      <c r="B83" s="13"/>
      <c r="C83" s="50"/>
    </row>
    <row r="84" spans="2:3" x14ac:dyDescent="0.25">
      <c r="B84" s="13"/>
      <c r="C84" s="50"/>
    </row>
    <row r="85" spans="2:3" x14ac:dyDescent="0.25">
      <c r="B85" s="13"/>
      <c r="C85" s="50"/>
    </row>
    <row r="86" spans="2:3" x14ac:dyDescent="0.25">
      <c r="B86" s="13"/>
      <c r="C86" s="50"/>
    </row>
    <row r="87" spans="2:3" x14ac:dyDescent="0.25">
      <c r="B87" s="13"/>
      <c r="C87" s="50"/>
    </row>
    <row r="88" spans="2:3" x14ac:dyDescent="0.25">
      <c r="B88" s="13"/>
      <c r="C88" s="50"/>
    </row>
    <row r="89" spans="2:3" x14ac:dyDescent="0.25">
      <c r="B89" s="13"/>
      <c r="C89" s="50"/>
    </row>
    <row r="90" spans="2:3" x14ac:dyDescent="0.25">
      <c r="B90" s="13"/>
      <c r="C90" s="50"/>
    </row>
    <row r="91" spans="2:3" x14ac:dyDescent="0.25">
      <c r="B91" s="13"/>
      <c r="C91" s="50"/>
    </row>
    <row r="92" spans="2:3" x14ac:dyDescent="0.25">
      <c r="B92" s="13"/>
      <c r="C92" s="50"/>
    </row>
    <row r="93" spans="2:3" x14ac:dyDescent="0.25">
      <c r="B93" s="13"/>
      <c r="C93" s="50"/>
    </row>
    <row r="94" spans="2:3" x14ac:dyDescent="0.25">
      <c r="B94" s="13"/>
      <c r="C94" s="50"/>
    </row>
    <row r="95" spans="2:3" x14ac:dyDescent="0.25">
      <c r="B95" s="13"/>
      <c r="C95" s="50"/>
    </row>
    <row r="96" spans="2:3" x14ac:dyDescent="0.25">
      <c r="B96" s="13"/>
      <c r="C96" s="50"/>
    </row>
    <row r="97" spans="2:3" x14ac:dyDescent="0.25">
      <c r="B97" s="13"/>
      <c r="C97" s="50"/>
    </row>
    <row r="98" spans="2:3" x14ac:dyDescent="0.25">
      <c r="B98" s="13"/>
      <c r="C98" s="50"/>
    </row>
    <row r="99" spans="2:3" x14ac:dyDescent="0.25">
      <c r="B99" s="13"/>
      <c r="C99" s="50"/>
    </row>
    <row r="100" spans="2:3" x14ac:dyDescent="0.25">
      <c r="B100" s="13"/>
      <c r="C100" s="50"/>
    </row>
    <row r="101" spans="2:3" x14ac:dyDescent="0.25">
      <c r="B101" s="13"/>
      <c r="C101" s="50"/>
    </row>
    <row r="102" spans="2:3" x14ac:dyDescent="0.25">
      <c r="B102" s="13"/>
      <c r="C102" s="50"/>
    </row>
    <row r="103" spans="2:3" x14ac:dyDescent="0.25">
      <c r="B103" s="13"/>
      <c r="C103" s="50"/>
    </row>
    <row r="104" spans="2:3" x14ac:dyDescent="0.25">
      <c r="B104" s="13"/>
      <c r="C104" s="50"/>
    </row>
    <row r="105" spans="2:3" x14ac:dyDescent="0.25">
      <c r="B105" s="13"/>
      <c r="C105" s="50"/>
    </row>
    <row r="106" spans="2:3" x14ac:dyDescent="0.25">
      <c r="B106" s="13"/>
      <c r="C106" s="50"/>
    </row>
    <row r="107" spans="2:3" x14ac:dyDescent="0.25">
      <c r="B107" s="13"/>
      <c r="C107" s="50"/>
    </row>
    <row r="108" spans="2:3" x14ac:dyDescent="0.25">
      <c r="B108" s="13"/>
      <c r="C108" s="50"/>
    </row>
    <row r="109" spans="2:3" x14ac:dyDescent="0.25">
      <c r="B109" s="13"/>
      <c r="C109" s="50"/>
    </row>
    <row r="110" spans="2:3" x14ac:dyDescent="0.25">
      <c r="B110" s="13"/>
      <c r="C110" s="50"/>
    </row>
    <row r="111" spans="2:3" x14ac:dyDescent="0.25">
      <c r="B111" s="13"/>
      <c r="C111" s="50"/>
    </row>
    <row r="112" spans="2:3" x14ac:dyDescent="0.25">
      <c r="B112" s="13"/>
      <c r="C112" s="50"/>
    </row>
    <row r="113" spans="2:3" x14ac:dyDescent="0.25">
      <c r="B113" s="13"/>
      <c r="C113" s="50"/>
    </row>
    <row r="114" spans="2:3" x14ac:dyDescent="0.25">
      <c r="B114" s="13"/>
      <c r="C114" s="50"/>
    </row>
    <row r="115" spans="2:3" x14ac:dyDescent="0.25">
      <c r="B115" s="13"/>
      <c r="C115" s="50"/>
    </row>
    <row r="116" spans="2:3" x14ac:dyDescent="0.25">
      <c r="B116" s="13"/>
      <c r="C116" s="50"/>
    </row>
    <row r="117" spans="2:3" x14ac:dyDescent="0.25">
      <c r="B117" s="13"/>
      <c r="C117" s="50"/>
    </row>
    <row r="118" spans="2:3" x14ac:dyDescent="0.25">
      <c r="B118" s="13"/>
      <c r="C118" s="50"/>
    </row>
    <row r="119" spans="2:3" x14ac:dyDescent="0.25">
      <c r="B119" s="13"/>
      <c r="C119" s="50"/>
    </row>
    <row r="120" spans="2:3" x14ac:dyDescent="0.25">
      <c r="B120" s="13"/>
      <c r="C120" s="50"/>
    </row>
    <row r="121" spans="2:3" x14ac:dyDescent="0.25">
      <c r="B121" s="13"/>
      <c r="C121" s="50"/>
    </row>
    <row r="122" spans="2:3" x14ac:dyDescent="0.25">
      <c r="B122" s="13"/>
      <c r="C122" s="50"/>
    </row>
    <row r="123" spans="2:3" x14ac:dyDescent="0.25">
      <c r="B123" s="13"/>
      <c r="C123" s="50"/>
    </row>
  </sheetData>
  <mergeCells count="39">
    <mergeCell ref="AC3:AG3"/>
    <mergeCell ref="B2:AG2"/>
    <mergeCell ref="B10:AG10"/>
    <mergeCell ref="D11:H11"/>
    <mergeCell ref="I11:M11"/>
    <mergeCell ref="N11:R11"/>
    <mergeCell ref="S11:W11"/>
    <mergeCell ref="X11:AB11"/>
    <mergeCell ref="AC11:AG11"/>
    <mergeCell ref="D3:H3"/>
    <mergeCell ref="I3:M3"/>
    <mergeCell ref="N3:R3"/>
    <mergeCell ref="S3:W3"/>
    <mergeCell ref="X3:AB3"/>
    <mergeCell ref="B21:AG21"/>
    <mergeCell ref="D22:H22"/>
    <mergeCell ref="I22:M22"/>
    <mergeCell ref="N22:R22"/>
    <mergeCell ref="S22:W22"/>
    <mergeCell ref="X22:AB22"/>
    <mergeCell ref="AC22:AG22"/>
    <mergeCell ref="B40:O40"/>
    <mergeCell ref="B32:AG32"/>
    <mergeCell ref="D33:H33"/>
    <mergeCell ref="I33:M33"/>
    <mergeCell ref="N33:R33"/>
    <mergeCell ref="S33:W33"/>
    <mergeCell ref="X33:AB33"/>
    <mergeCell ref="AC33:AG33"/>
    <mergeCell ref="L46:M46"/>
    <mergeCell ref="N46:O46"/>
    <mergeCell ref="B45:O45"/>
    <mergeCell ref="D41:G41"/>
    <mergeCell ref="H41:K41"/>
    <mergeCell ref="L41:O41"/>
    <mergeCell ref="D46:E46"/>
    <mergeCell ref="F46:G46"/>
    <mergeCell ref="H46:I46"/>
    <mergeCell ref="J46:K4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87EB0-4934-46DA-AE36-23A14FF4A751}">
  <dimension ref="B1:AA23"/>
  <sheetViews>
    <sheetView zoomScaleNormal="100" workbookViewId="0">
      <pane xSplit="3" topLeftCell="D1" activePane="topRight" state="frozen"/>
      <selection pane="topRight" activeCell="C20" sqref="C20"/>
    </sheetView>
  </sheetViews>
  <sheetFormatPr baseColWidth="10" defaultColWidth="13.28515625" defaultRowHeight="12" x14ac:dyDescent="0.25"/>
  <cols>
    <col min="1" max="1" width="2.7109375" style="5" customWidth="1"/>
    <col min="2" max="2" width="56" style="12" customWidth="1"/>
    <col min="3" max="3" width="53.140625" style="45" customWidth="1"/>
    <col min="4" max="7" width="11.85546875" style="5" customWidth="1"/>
    <col min="8" max="26" width="9.5703125" style="5" customWidth="1"/>
    <col min="27" max="16384" width="13.28515625" style="5"/>
  </cols>
  <sheetData>
    <row r="1" spans="2:27" x14ac:dyDescent="0.25">
      <c r="B1" s="5"/>
    </row>
    <row r="2" spans="2:27" ht="12.75" x14ac:dyDescent="0.25">
      <c r="B2" s="100" t="s">
        <v>161</v>
      </c>
      <c r="C2" s="101"/>
      <c r="D2" s="101"/>
      <c r="E2" s="101"/>
      <c r="F2" s="101"/>
      <c r="G2" s="101"/>
      <c r="H2" s="101"/>
    </row>
    <row r="3" spans="2:27" x14ac:dyDescent="0.2">
      <c r="B3" s="41" t="s">
        <v>15</v>
      </c>
      <c r="C3" s="43" t="s">
        <v>187</v>
      </c>
      <c r="D3" s="21">
        <v>2018</v>
      </c>
      <c r="E3" s="21">
        <v>2019</v>
      </c>
      <c r="F3" s="21">
        <v>2020</v>
      </c>
      <c r="G3" s="21">
        <v>2021</v>
      </c>
      <c r="H3" s="21">
        <v>2022</v>
      </c>
    </row>
    <row r="4" spans="2:27" x14ac:dyDescent="0.2">
      <c r="B4" s="38" t="s">
        <v>162</v>
      </c>
      <c r="C4" s="44" t="s">
        <v>309</v>
      </c>
      <c r="D4" s="6">
        <v>9</v>
      </c>
      <c r="E4" s="6">
        <v>9</v>
      </c>
      <c r="F4" s="6">
        <v>9</v>
      </c>
      <c r="G4" s="6">
        <v>9</v>
      </c>
      <c r="H4" s="6">
        <v>9</v>
      </c>
    </row>
    <row r="5" spans="2:27" x14ac:dyDescent="0.2">
      <c r="B5" s="38" t="s">
        <v>163</v>
      </c>
      <c r="C5" s="44" t="s">
        <v>310</v>
      </c>
      <c r="D5" s="6">
        <v>3</v>
      </c>
      <c r="E5" s="6">
        <v>3</v>
      </c>
      <c r="F5" s="6">
        <v>3</v>
      </c>
      <c r="G5" s="6">
        <v>3</v>
      </c>
      <c r="H5" s="6">
        <v>3</v>
      </c>
    </row>
    <row r="6" spans="2:27" ht="11.25" customHeight="1" x14ac:dyDescent="0.2">
      <c r="B6" s="38" t="s">
        <v>164</v>
      </c>
      <c r="C6" s="44" t="s">
        <v>311</v>
      </c>
      <c r="D6" s="6">
        <v>3</v>
      </c>
      <c r="E6" s="6">
        <v>6</v>
      </c>
      <c r="F6" s="6">
        <v>7</v>
      </c>
      <c r="G6" s="6">
        <v>7</v>
      </c>
      <c r="H6" s="6">
        <v>5</v>
      </c>
    </row>
    <row r="7" spans="2:27" ht="11.25" customHeight="1" x14ac:dyDescent="0.2">
      <c r="B7" s="38" t="s">
        <v>165</v>
      </c>
      <c r="C7" s="44" t="s">
        <v>312</v>
      </c>
      <c r="D7" s="6" t="s">
        <v>81</v>
      </c>
      <c r="E7" s="6" t="s">
        <v>81</v>
      </c>
      <c r="F7" s="6" t="s">
        <v>81</v>
      </c>
      <c r="G7" s="6">
        <v>61</v>
      </c>
      <c r="H7" s="6">
        <v>61</v>
      </c>
    </row>
    <row r="8" spans="2:27" ht="11.25" customHeight="1" x14ac:dyDescent="0.2">
      <c r="B8" s="38" t="s">
        <v>166</v>
      </c>
      <c r="C8" s="44" t="s">
        <v>313</v>
      </c>
      <c r="D8" s="6">
        <v>1</v>
      </c>
      <c r="E8" s="6">
        <v>3.8</v>
      </c>
      <c r="F8" s="6">
        <v>1.3</v>
      </c>
      <c r="G8" s="6">
        <v>2</v>
      </c>
      <c r="H8" s="6">
        <v>3</v>
      </c>
    </row>
    <row r="9" spans="2:27" x14ac:dyDescent="0.2">
      <c r="B9" s="38" t="s">
        <v>167</v>
      </c>
      <c r="C9" s="44" t="s">
        <v>314</v>
      </c>
      <c r="D9" s="6">
        <v>17</v>
      </c>
      <c r="E9" s="6">
        <v>21</v>
      </c>
      <c r="F9" s="6">
        <v>22</v>
      </c>
      <c r="G9" s="6">
        <v>24</v>
      </c>
      <c r="H9" s="6">
        <v>17</v>
      </c>
    </row>
    <row r="10" spans="2:27" x14ac:dyDescent="0.2">
      <c r="B10" s="38" t="s">
        <v>168</v>
      </c>
      <c r="C10" s="44" t="s">
        <v>315</v>
      </c>
      <c r="D10" s="6">
        <v>96</v>
      </c>
      <c r="E10" s="6">
        <v>100</v>
      </c>
      <c r="F10" s="6">
        <v>99.5</v>
      </c>
      <c r="G10" s="6">
        <v>97.7</v>
      </c>
      <c r="H10" s="6">
        <v>98.7</v>
      </c>
    </row>
    <row r="11" spans="2:27" ht="12" customHeight="1" x14ac:dyDescent="0.15">
      <c r="B11" s="99" t="s">
        <v>316</v>
      </c>
      <c r="C11" s="99"/>
      <c r="D11" s="99"/>
      <c r="E11" s="99"/>
      <c r="F11" s="99"/>
      <c r="G11" s="99"/>
      <c r="H11" s="28"/>
      <c r="I11" s="28"/>
      <c r="J11" s="28"/>
      <c r="K11" s="28"/>
      <c r="L11" s="28"/>
      <c r="M11" s="28"/>
      <c r="N11" s="28"/>
      <c r="O11" s="28"/>
      <c r="P11" s="28"/>
      <c r="Q11" s="28"/>
      <c r="R11" s="28"/>
      <c r="S11" s="28"/>
      <c r="T11" s="28"/>
      <c r="U11" s="28"/>
      <c r="V11" s="28"/>
      <c r="W11" s="28"/>
      <c r="X11" s="28"/>
      <c r="Y11" s="28"/>
      <c r="Z11" s="28"/>
      <c r="AA11" s="28"/>
    </row>
    <row r="12" spans="2:27" x14ac:dyDescent="0.25">
      <c r="B12" s="5"/>
      <c r="C12" s="5"/>
    </row>
    <row r="13" spans="2:27" ht="12.75" x14ac:dyDescent="0.25">
      <c r="B13" s="100" t="s">
        <v>169</v>
      </c>
      <c r="C13" s="101"/>
      <c r="D13" s="101"/>
      <c r="E13" s="101"/>
      <c r="F13" s="101"/>
      <c r="G13" s="101"/>
      <c r="H13" s="101"/>
    </row>
    <row r="14" spans="2:27" x14ac:dyDescent="0.2">
      <c r="B14" s="41" t="s">
        <v>15</v>
      </c>
      <c r="C14" s="43" t="s">
        <v>187</v>
      </c>
      <c r="D14" s="21">
        <v>2018</v>
      </c>
      <c r="E14" s="21">
        <v>2019</v>
      </c>
      <c r="F14" s="21">
        <v>2020</v>
      </c>
      <c r="G14" s="21">
        <v>2021</v>
      </c>
      <c r="H14" s="21">
        <v>2022</v>
      </c>
    </row>
    <row r="15" spans="2:27" x14ac:dyDescent="0.2">
      <c r="B15" s="38" t="s">
        <v>170</v>
      </c>
      <c r="C15" s="44" t="s">
        <v>317</v>
      </c>
      <c r="D15" s="6">
        <v>6</v>
      </c>
      <c r="E15" s="6">
        <v>7</v>
      </c>
      <c r="F15" s="6">
        <v>7</v>
      </c>
      <c r="G15" s="6">
        <v>7</v>
      </c>
      <c r="H15" s="6">
        <v>5</v>
      </c>
    </row>
    <row r="16" spans="2:27" x14ac:dyDescent="0.2">
      <c r="B16" s="38" t="s">
        <v>171</v>
      </c>
      <c r="C16" s="44" t="s">
        <v>318</v>
      </c>
      <c r="D16" s="6">
        <v>100</v>
      </c>
      <c r="E16" s="6">
        <v>100</v>
      </c>
      <c r="F16" s="6">
        <v>100</v>
      </c>
      <c r="G16" s="6">
        <v>96.4</v>
      </c>
      <c r="H16" s="6">
        <v>96</v>
      </c>
    </row>
    <row r="17" spans="2:8" x14ac:dyDescent="0.2">
      <c r="B17" s="38" t="s">
        <v>172</v>
      </c>
      <c r="C17" s="44" t="s">
        <v>319</v>
      </c>
      <c r="D17" s="6">
        <v>9</v>
      </c>
      <c r="E17" s="6">
        <v>8</v>
      </c>
      <c r="F17" s="6">
        <v>10</v>
      </c>
      <c r="G17" s="6">
        <v>12</v>
      </c>
      <c r="H17" s="6">
        <v>11</v>
      </c>
    </row>
    <row r="18" spans="2:8" x14ac:dyDescent="0.2">
      <c r="B18" s="38" t="s">
        <v>173</v>
      </c>
      <c r="C18" s="44" t="s">
        <v>320</v>
      </c>
      <c r="D18" s="6">
        <v>96</v>
      </c>
      <c r="E18" s="6">
        <v>93.75</v>
      </c>
      <c r="F18" s="6">
        <v>100</v>
      </c>
      <c r="G18" s="6">
        <v>97.2</v>
      </c>
      <c r="H18" s="6">
        <v>100</v>
      </c>
    </row>
    <row r="19" spans="2:8" x14ac:dyDescent="0.2">
      <c r="B19" s="38" t="s">
        <v>174</v>
      </c>
      <c r="C19" s="44" t="s">
        <v>321</v>
      </c>
      <c r="D19" s="6">
        <v>5</v>
      </c>
      <c r="E19" s="6">
        <v>5</v>
      </c>
      <c r="F19" s="6">
        <v>11</v>
      </c>
      <c r="G19" s="6">
        <v>9</v>
      </c>
      <c r="H19" s="6">
        <v>6</v>
      </c>
    </row>
    <row r="20" spans="2:8" x14ac:dyDescent="0.2">
      <c r="B20" s="38" t="s">
        <v>175</v>
      </c>
      <c r="C20" s="44" t="s">
        <v>322</v>
      </c>
      <c r="D20" s="6">
        <v>90</v>
      </c>
      <c r="E20" s="6">
        <v>90</v>
      </c>
      <c r="F20" s="6">
        <v>98.9</v>
      </c>
      <c r="G20" s="6">
        <v>97.8</v>
      </c>
      <c r="H20" s="6">
        <v>97.2</v>
      </c>
    </row>
    <row r="21" spans="2:8" x14ac:dyDescent="0.2">
      <c r="B21" s="38" t="s">
        <v>176</v>
      </c>
      <c r="C21" s="44" t="s">
        <v>323</v>
      </c>
      <c r="D21" s="6">
        <v>14</v>
      </c>
      <c r="E21" s="6">
        <v>9</v>
      </c>
      <c r="F21" s="6">
        <v>13</v>
      </c>
      <c r="G21" s="6">
        <v>13</v>
      </c>
      <c r="H21" s="6">
        <v>11</v>
      </c>
    </row>
    <row r="22" spans="2:8" x14ac:dyDescent="0.2">
      <c r="B22" s="38" t="s">
        <v>177</v>
      </c>
      <c r="C22" s="44" t="s">
        <v>324</v>
      </c>
      <c r="D22" s="6">
        <v>96</v>
      </c>
      <c r="E22" s="6">
        <v>98</v>
      </c>
      <c r="F22" s="6">
        <v>98.46</v>
      </c>
      <c r="G22" s="6">
        <v>96.9</v>
      </c>
      <c r="H22" s="6">
        <v>96.4</v>
      </c>
    </row>
    <row r="23" spans="2:8" ht="12" customHeight="1" x14ac:dyDescent="0.15">
      <c r="B23" s="99" t="s">
        <v>325</v>
      </c>
      <c r="C23" s="99"/>
      <c r="D23" s="99"/>
      <c r="E23" s="99"/>
      <c r="F23" s="99"/>
      <c r="G23" s="99"/>
    </row>
  </sheetData>
  <mergeCells count="4">
    <mergeCell ref="B23:G23"/>
    <mergeCell ref="B11:G11"/>
    <mergeCell ref="B2:H2"/>
    <mergeCell ref="B13:H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F0770-AE75-4954-8096-B2AD955CEADF}">
  <dimension ref="A1:W80"/>
  <sheetViews>
    <sheetView topLeftCell="A31" workbookViewId="0">
      <selection activeCell="S25" sqref="S25"/>
    </sheetView>
  </sheetViews>
  <sheetFormatPr baseColWidth="10" defaultColWidth="0" defaultRowHeight="14.25" zeroHeight="1" x14ac:dyDescent="0.2"/>
  <cols>
    <col min="1" max="1" width="7.28515625" style="29" customWidth="1"/>
    <col min="2" max="23" width="11.42578125" style="29" customWidth="1"/>
    <col min="24" max="16384" width="11.42578125" style="29" hidden="1"/>
  </cols>
  <sheetData>
    <row r="1" s="29" customFormat="1" x14ac:dyDescent="0.2"/>
    <row r="2" s="29" customFormat="1" x14ac:dyDescent="0.2"/>
    <row r="3" s="29" customFormat="1" x14ac:dyDescent="0.2"/>
    <row r="4" s="29" customFormat="1" x14ac:dyDescent="0.2"/>
    <row r="5" s="29" customFormat="1" x14ac:dyDescent="0.2"/>
    <row r="6" s="29" customFormat="1" x14ac:dyDescent="0.2"/>
    <row r="7" s="29" customFormat="1" x14ac:dyDescent="0.2"/>
    <row r="8" s="29" customFormat="1" x14ac:dyDescent="0.2"/>
    <row r="9" s="29" customFormat="1" x14ac:dyDescent="0.2"/>
    <row r="10" s="29" customFormat="1" x14ac:dyDescent="0.2"/>
    <row r="11" s="29" customFormat="1" x14ac:dyDescent="0.2"/>
    <row r="12" s="29" customFormat="1" x14ac:dyDescent="0.2"/>
    <row r="13" s="29" customFormat="1" x14ac:dyDescent="0.2"/>
    <row r="14" s="29" customFormat="1" x14ac:dyDescent="0.2"/>
    <row r="15" s="29" customFormat="1" x14ac:dyDescent="0.2"/>
    <row r="16" s="29" customFormat="1" x14ac:dyDescent="0.2"/>
    <row r="17" s="29" customFormat="1" x14ac:dyDescent="0.2"/>
    <row r="18" s="29" customFormat="1" x14ac:dyDescent="0.2"/>
    <row r="19" s="29" customFormat="1" x14ac:dyDescent="0.2"/>
    <row r="20" s="29" customFormat="1" x14ac:dyDescent="0.2"/>
    <row r="21" s="29" customFormat="1" x14ac:dyDescent="0.2"/>
    <row r="22" s="29" customFormat="1" x14ac:dyDescent="0.2"/>
    <row r="23" s="29" customFormat="1" x14ac:dyDescent="0.2"/>
    <row r="24" s="29" customFormat="1" x14ac:dyDescent="0.2"/>
    <row r="25" s="29" customFormat="1" x14ac:dyDescent="0.2"/>
    <row r="26" s="29" customFormat="1" x14ac:dyDescent="0.2"/>
    <row r="27" s="29" customFormat="1" x14ac:dyDescent="0.2"/>
    <row r="28" s="29" customFormat="1" x14ac:dyDescent="0.2"/>
    <row r="29" s="29" customFormat="1" x14ac:dyDescent="0.2"/>
    <row r="30" s="29" customFormat="1" x14ac:dyDescent="0.2"/>
    <row r="31" s="29" customFormat="1" x14ac:dyDescent="0.2"/>
    <row r="32" s="29" customFormat="1" x14ac:dyDescent="0.2"/>
    <row r="33" s="29" customFormat="1" x14ac:dyDescent="0.2"/>
    <row r="34" s="29" customFormat="1" x14ac:dyDescent="0.2"/>
    <row r="35" s="29" customFormat="1" x14ac:dyDescent="0.2"/>
    <row r="36" s="29" customFormat="1" x14ac:dyDescent="0.2"/>
    <row r="37" s="29" customFormat="1" x14ac:dyDescent="0.2"/>
    <row r="38" s="29" customFormat="1" x14ac:dyDescent="0.2"/>
    <row r="39" s="29" customFormat="1" x14ac:dyDescent="0.2"/>
    <row r="40" s="29" customFormat="1" x14ac:dyDescent="0.2"/>
    <row r="41" s="29" customFormat="1" x14ac:dyDescent="0.2"/>
    <row r="42" s="29" customFormat="1" x14ac:dyDescent="0.2"/>
    <row r="43" s="29" customFormat="1" x14ac:dyDescent="0.2"/>
    <row r="44" s="29" customFormat="1" x14ac:dyDescent="0.2"/>
    <row r="45" s="29" customFormat="1" x14ac:dyDescent="0.2"/>
    <row r="46" s="29" customFormat="1" x14ac:dyDescent="0.2"/>
    <row r="47" s="29" customFormat="1" x14ac:dyDescent="0.2"/>
    <row r="48" s="29" customFormat="1" x14ac:dyDescent="0.2"/>
    <row r="49" s="29" customFormat="1" x14ac:dyDescent="0.2"/>
    <row r="50" s="29" customFormat="1" x14ac:dyDescent="0.2"/>
    <row r="51" s="29" customFormat="1" x14ac:dyDescent="0.2"/>
    <row r="52" s="29" customFormat="1" x14ac:dyDescent="0.2"/>
    <row r="53" s="29" customFormat="1" x14ac:dyDescent="0.2"/>
    <row r="54" s="29" customFormat="1" x14ac:dyDescent="0.2"/>
    <row r="55" s="29" customFormat="1" x14ac:dyDescent="0.2"/>
    <row r="56" s="29" customFormat="1" x14ac:dyDescent="0.2"/>
    <row r="57" s="29" customFormat="1" x14ac:dyDescent="0.2"/>
    <row r="58" s="29" customFormat="1" x14ac:dyDescent="0.2"/>
    <row r="59" s="29" customFormat="1" x14ac:dyDescent="0.2"/>
    <row r="60" s="29" customFormat="1" x14ac:dyDescent="0.2"/>
    <row r="61" s="29" customFormat="1" x14ac:dyDescent="0.2"/>
    <row r="62" s="29" customFormat="1" x14ac:dyDescent="0.2"/>
    <row r="63" s="29" customFormat="1" x14ac:dyDescent="0.2"/>
    <row r="64" s="29" customFormat="1" x14ac:dyDescent="0.2"/>
    <row r="65" s="29" customFormat="1" x14ac:dyDescent="0.2"/>
    <row r="66" s="29" customFormat="1" x14ac:dyDescent="0.2"/>
    <row r="67" s="29" customFormat="1" x14ac:dyDescent="0.2"/>
    <row r="68" s="29" customFormat="1" x14ac:dyDescent="0.2"/>
    <row r="69" s="29" customFormat="1" x14ac:dyDescent="0.2"/>
    <row r="70" s="29" customFormat="1" x14ac:dyDescent="0.2"/>
    <row r="71" s="29" customFormat="1" x14ac:dyDescent="0.2"/>
    <row r="72" s="29" customFormat="1" x14ac:dyDescent="0.2"/>
    <row r="73" s="29" customFormat="1" x14ac:dyDescent="0.2"/>
    <row r="74" s="29" customFormat="1" x14ac:dyDescent="0.2"/>
    <row r="75" s="29" customFormat="1" x14ac:dyDescent="0.2"/>
    <row r="76" s="29" customFormat="1" x14ac:dyDescent="0.2"/>
    <row r="77" s="29" customFormat="1" x14ac:dyDescent="0.2"/>
    <row r="78" s="29" customFormat="1" x14ac:dyDescent="0.2"/>
    <row r="79" s="29" customFormat="1" x14ac:dyDescent="0.2"/>
    <row r="80" s="29" customFormat="1" x14ac:dyDescent="0.2"/>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7848D75BB8EE4AB8EB495A1BC54AFE" ma:contentTypeVersion="13" ma:contentTypeDescription="Crear nuevo documento." ma:contentTypeScope="" ma:versionID="d0d149380ad95e90152435214b3b2b4c">
  <xsd:schema xmlns:xsd="http://www.w3.org/2001/XMLSchema" xmlns:xs="http://www.w3.org/2001/XMLSchema" xmlns:p="http://schemas.microsoft.com/office/2006/metadata/properties" xmlns:ns2="5422ee44-a74c-49d9-88de-72a177fdbbbd" xmlns:ns3="248bdf1e-25ed-4b6f-a924-8b4c135ce4fd" targetNamespace="http://schemas.microsoft.com/office/2006/metadata/properties" ma:root="true" ma:fieldsID="ebb5c41fcac3c62833172bc8e07e3e7a" ns2:_="" ns3:_="">
    <xsd:import namespace="5422ee44-a74c-49d9-88de-72a177fdbbbd"/>
    <xsd:import namespace="248bdf1e-25ed-4b6f-a924-8b4c135ce4f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22ee44-a74c-49d9-88de-72a177fdbb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e276baee-6eaf-48e2-a172-1d07315ac7a2"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8bdf1e-25ed-4b6f-a924-8b4c135ce4fd"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422ee44-a74c-49d9-88de-72a177fdbbbd">
      <Terms xmlns="http://schemas.microsoft.com/office/infopath/2007/PartnerControls"/>
    </lcf76f155ced4ddcb4097134ff3c332f>
    <MediaLengthInSeconds xmlns="5422ee44-a74c-49d9-88de-72a177fdbbbd" xsi:nil="true"/>
    <SharedWithUsers xmlns="248bdf1e-25ed-4b6f-a924-8b4c135ce4fd">
      <UserInfo>
        <DisplayName/>
        <AccountId xsi:nil="true"/>
        <AccountType/>
      </UserInfo>
    </SharedWithUsers>
  </documentManagement>
</p:properties>
</file>

<file path=customXml/itemProps1.xml><?xml version="1.0" encoding="utf-8"?>
<ds:datastoreItem xmlns:ds="http://schemas.openxmlformats.org/officeDocument/2006/customXml" ds:itemID="{428B37E5-4F53-4B4F-AF89-1C9D042E79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22ee44-a74c-49d9-88de-72a177fdbbbd"/>
    <ds:schemaRef ds:uri="248bdf1e-25ed-4b6f-a924-8b4c135ce4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C8B0B9-38AA-4A0F-A876-F28FCA2A8F14}">
  <ds:schemaRefs>
    <ds:schemaRef ds:uri="http://schemas.microsoft.com/sharepoint/v3/contenttype/forms"/>
  </ds:schemaRefs>
</ds:datastoreItem>
</file>

<file path=customXml/itemProps3.xml><?xml version="1.0" encoding="utf-8"?>
<ds:datastoreItem xmlns:ds="http://schemas.openxmlformats.org/officeDocument/2006/customXml" ds:itemID="{9E016F2C-C479-4602-B173-8AC667887C39}">
  <ds:schemaRefs>
    <ds:schemaRef ds:uri="http://schemas.microsoft.com/office/infopath/2007/PartnerControls"/>
    <ds:schemaRef ds:uri="http://purl.org/dc/terms/"/>
    <ds:schemaRef ds:uri="http://purl.org/dc/elements/1.1/"/>
    <ds:schemaRef ds:uri="248bdf1e-25ed-4b6f-a924-8b4c135ce4fd"/>
    <ds:schemaRef ds:uri="http://schemas.microsoft.com/office/2006/metadata/properties"/>
    <ds:schemaRef ds:uri="5422ee44-a74c-49d9-88de-72a177fdbbbd"/>
    <ds:schemaRef ds:uri="http://purl.org/dc/dcmitype/"/>
    <ds:schemaRef ds:uri="http://schemas.microsoft.com/office/2006/documentManagement/types"/>
    <ds:schemaRef ds:uri="http://schemas.openxmlformats.org/package/2006/metadata/core-properties"/>
    <ds:schemaRef ds:uri="http://www.w3.org/XML/1998/namespace"/>
  </ds:schemaRefs>
</ds:datastoreItem>
</file>

<file path=docMetadata/LabelInfo.xml><?xml version="1.0" encoding="utf-8"?>
<clbl:labelList xmlns:clbl="http://schemas.microsoft.com/office/2020/mipLabelMetadata">
  <clbl:label id="{f56440b0-bb43-4d81-a621-bc28eeeaa1f1}" enabled="1" method="Privileged" siteId="{d49de431-8ec2-4627-95dc-a1b041bbab3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DataPack</vt:lpstr>
      <vt:lpstr>Social</vt:lpstr>
      <vt:lpstr>Ambiental</vt:lpstr>
      <vt:lpstr>Gobierno</vt:lpstr>
      <vt:lpstr>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Mauricio Reyes Garavito</dc:creator>
  <cp:keywords/>
  <dc:description/>
  <cp:lastModifiedBy>Ivan Alejandro Perez Garavito</cp:lastModifiedBy>
  <cp:revision/>
  <dcterms:created xsi:type="dcterms:W3CDTF">2022-07-19T17:25:53Z</dcterms:created>
  <dcterms:modified xsi:type="dcterms:W3CDTF">2023-11-03T15:51:20Z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0x0101001C7848D75BB8EE4AB8EB495A1BC54AFE</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